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20" tabRatio="656"/>
  </bookViews>
  <sheets>
    <sheet name="ORÇ EM BRANCO" sheetId="8" r:id="rId1"/>
    <sheet name="BDI EM BRANCO" sheetId="4" r:id="rId2"/>
    <sheet name="CRON EM BRANCO" sheetId="6" r:id="rId3"/>
  </sheets>
  <definedNames>
    <definedName name="_xlnm.Print_Area" localSheetId="1">'BDI EM BRANCO'!$C$3:$L$39</definedName>
    <definedName name="_xlnm.Print_Area" localSheetId="2">'CRON EM BRANCO'!$B$1:$K$28</definedName>
    <definedName name="_xlnm.Print_Area" localSheetId="0">'ORÇ EM BRANCO'!$A$1:$J$64</definedName>
    <definedName name="Import_RespOrçamento" localSheetId="0">#REF!</definedName>
    <definedName name="Import_RespOrçamento">#REF!</definedName>
    <definedName name="Print_Area_0" localSheetId="1">'BDI EM BRANCO'!$C$1:$L$125</definedName>
    <definedName name="Print_Area_0" localSheetId="2">'CRON EM BRANCO'!#REF!</definedName>
    <definedName name="Print_Area_0" localSheetId="0">'ORÇ EM BRANCO'!$A$1:$J$64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<sst xmlns="http://schemas.openxmlformats.org/spreadsheetml/2006/main" count="454" uniqueCount="215">
  <si>
    <t>SINAP – FEV/2024</t>
  </si>
  <si>
    <t>Identificação do Projeto: Moradia Digna</t>
  </si>
  <si>
    <t>Data de elaboração:</t>
  </si>
  <si>
    <t>Autores:</t>
  </si>
  <si>
    <t>Endereço: Núcleo Urbano Informal</t>
  </si>
  <si>
    <t>Ultima revisão:</t>
  </si>
  <si>
    <t>BDI 1</t>
  </si>
  <si>
    <t>BDI 2</t>
  </si>
  <si>
    <t>BDI 3</t>
  </si>
  <si>
    <t>Tipo de intervenção: Construção de Quarto com área 9,00m²</t>
  </si>
  <si>
    <t>Item</t>
  </si>
  <si>
    <t>Fonte</t>
  </si>
  <si>
    <t>Código</t>
  </si>
  <si>
    <t>Descrição</t>
  </si>
  <si>
    <t>Unidade</t>
  </si>
  <si>
    <t>Quantidade</t>
  </si>
  <si>
    <t>Custo Unitário (sem BDI) (R$)</t>
  </si>
  <si>
    <t>BDI (%)</t>
  </si>
  <si>
    <t>Preço Unitário (com BDI) (R$)</t>
  </si>
  <si>
    <t>Preço Total (R$)</t>
  </si>
  <si>
    <t>MÓDULO QUARTO</t>
  </si>
  <si>
    <t>1.</t>
  </si>
  <si>
    <t>SERVIÇOS INICIAIS E FUNDAÇÃO</t>
  </si>
  <si>
    <t>1.1</t>
  </si>
  <si>
    <t>SINAPI-I</t>
  </si>
  <si>
    <t xml:space="preserve">TIJOLO CERAMICO MACICO COMUM *5 X 10 X 20* CM (L X A X C)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</si>
  <si>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UN</t>
  </si>
  <si>
    <t>1.2</t>
  </si>
  <si>
    <t>SINAPI</t>
  </si>
  <si>
    <t>MONTAGEM E DESMONTAGEM DE FÔRMA DE VIGA</t>
  </si>
  <si>
    <t>M²</t>
  </si>
  <si>
    <t>1.3</t>
  </si>
  <si>
    <t>ARMAÇÃO DE PILAR OU VIGA DE ESTRUTURA CONVENCIONAL DE CONCRETO ARMADO UTILIZANDO AÇO CA-60 DE 5,0 MM - MONTAGEM. AF_06/2022</t>
  </si>
  <si>
    <t>KG</t>
  </si>
  <si>
    <t>1.4</t>
  </si>
  <si>
    <t>ARMAÇÃO DE PILAR OU VIGA DE ESTRUTURA CONVENCIONAL DE CONCRETO ARMADO UTILIZANDO AÇO CA-50 DE 6,3 MM - MONTAGEM. AF_06/2022</t>
  </si>
  <si>
    <t>1.5</t>
  </si>
  <si>
    <t>ARMAÇÃO DE PILAR OU VIGA DE ESTRUTURA CONVENCIONAL DE CONCRETO ARMADO UTILIZANDO AÇO CA-50 DE 8,0 MM - MONTAGEM. AF_06/2022</t>
  </si>
  <si>
    <t>1.6</t>
  </si>
  <si>
    <t>CONCRETO FCK = 25MPA, TRAÇO 1:2,3:2,7 (EM MASSA SECA DE CIMENTO/ AREIA MÉDIA/ BRITA ) – PREPARO MECÂNICO COM BETONEIRA</t>
  </si>
  <si>
    <t>M³</t>
  </si>
  <si>
    <t>1.7</t>
  </si>
  <si>
    <t>FABRICAÇÃO, MONTAGEM E DESMONTAGEM DE FÔRMA PARA VIGA BALDRAME</t>
  </si>
  <si>
    <t>1.8</t>
  </si>
  <si>
    <t>ARMAÇÃO DE BLOCO, VIGA BALDRAME E SAPATA UTILIZANDO AÇO CA-60 DE 5 MM - MONTAGEM. AF_06/2017</t>
  </si>
  <si>
    <t>1.9</t>
  </si>
  <si>
    <t>ARMAÇÃO DE BLOCO, VIGA BALDRAME OU SAPATA UTILIZANDO AÇO CA-50 DE 10 MM - MONTAGEM. AF_06/2017</t>
  </si>
  <si>
    <t>1.10</t>
  </si>
  <si>
    <t>LASTRO DE CONCRETO MAGRO, APLICADO EM BLOCOS DE COROAMENTO OU SAPATAS, ESPESSURA DE 3 CM. AF_01/2024</t>
  </si>
  <si>
    <t>1.11</t>
  </si>
  <si>
    <t>IMPERMEABILIZAÇÃO DE SUPERFÍCIE COM EMULSÃO ASFÁLTICA, 2 DEMÃOS. AF_09/2023</t>
  </si>
  <si>
    <t>1.12</t>
  </si>
  <si>
    <t>ESCAVAÇÃO MANUAL PARA VIGA BALDRAME OU SAPATA CORRIDA (SEM ESCAVAÇÃO PARA COLOCAÇÃO DE FÔRMAS). AF_01/2024</t>
  </si>
  <si>
    <t>1.13</t>
  </si>
  <si>
    <t>104895</t>
  </si>
  <si>
    <t>COMPOSIÇÃO PARAMÉTRICA DE EXECUÇÃO DE ALMOXARIFADO EM CANTEIRO DE OBRAS, FORA DA PROJEÇÃO DA LAJE, EM CHAPA DE MADEIRA COMPENSADA, NÃO INCLUSO MOBILIÁRIO E EQUIPAMENTOS. AF_01/2024_PE</t>
  </si>
  <si>
    <t>1.14</t>
  </si>
  <si>
    <t>90777</t>
  </si>
  <si>
    <t>ENGENHEIRO CIVIL DE OBRA JUNIOR COM ENCARGOS COMPLEMENTARES</t>
  </si>
  <si>
    <t>H</t>
  </si>
  <si>
    <t>2.</t>
  </si>
  <si>
    <t>ALVENARIAS</t>
  </si>
  <si>
    <t>2.1.</t>
  </si>
  <si>
    <t>103330</t>
  </si>
  <si>
    <t>ALVENARIA DE VEDAÇÃO DE BLOCOS CERÂMICOS FURADOS NA HORIZONTAL DE 11,5X19X19CM (ESPESSURA 11,5M) DE PAREDES COM ÁREA LÍQUIDA MAIOR OU IGUAL A 6M² SEM VÃOS E ARGAMASSA DE ASSENTAMENTO COM PREPARO EM BETONEIRA.</t>
  </si>
  <si>
    <t>3.</t>
  </si>
  <si>
    <t>COBERTURA</t>
  </si>
  <si>
    <t>3.1.</t>
  </si>
  <si>
    <t>94210</t>
  </si>
  <si>
    <t>TELHAMENTO COM TELHA ONDULADA DE FIBROCIMENTO E = 6 MM, COM RECOBRIMENTO LATERAL DE 1 1/4 DE ONDA PARA TELHADO COM INCLINAÇÃO MÁXIMA DE 10°, COM ATÉ 2 ÁGUAS, INCLUSO IÇAMENTO. AF_07/2019</t>
  </si>
  <si>
    <t>3.2.</t>
  </si>
  <si>
    <t>92543</t>
  </si>
  <si>
    <t>TRAMA DE MADEIRA COMPOSTA POR TERÇAS PARA TELHADOS DE ATÉ 2 ÁGUAS PARA TELHA ONDULADA DE FIBROCIMENTO, METÁLICA, PLÁSTICA OU TERMOACÚSTICA, INCLUSO TRANSPORTE VERTICAL. AF_07/2019</t>
  </si>
  <si>
    <t>3.3.</t>
  </si>
  <si>
    <t>SINAPI (INSUMO)</t>
  </si>
  <si>
    <t>20209</t>
  </si>
  <si>
    <t>CAIBRO APARELHADO *7,5 X 7,5* CM, EM MACARANDUBA, ANGELIM OU EQUIVALENTE DAREGIAO</t>
  </si>
  <si>
    <t>M</t>
  </si>
  <si>
    <t>3.4.</t>
  </si>
  <si>
    <t>96120</t>
  </si>
  <si>
    <t>ACABAMENTOS PARA FORRO (MOLDURA DE GESSO). AF_08/2023</t>
  </si>
  <si>
    <t>3.5.</t>
  </si>
  <si>
    <t>96111</t>
  </si>
  <si>
    <t>FORRO EM RÉGUAS DE PVC, FRISADO, PARA AMBIENTES RESIDENCIAIS, INCLUSIVE ESTRUTURA UNIDIRECIONAL DE FIXAÇÃO. AF_08/2023_PS</t>
  </si>
  <si>
    <t>4.</t>
  </si>
  <si>
    <t>CONTRAPISO</t>
  </si>
  <si>
    <t>4.1.</t>
  </si>
  <si>
    <t>101747</t>
  </si>
  <si>
    <t>PISO EM CONCRETO 20 MPA PREPARO MECÂNICO, ESPESSURA 7CM. AF_09/2020</t>
  </si>
  <si>
    <t>4.2.</t>
  </si>
  <si>
    <t>100324</t>
  </si>
  <si>
    <t>LASTRO COM MATERIAL GRANULAR (PEDRA BRITADA N.1 E PEDRA BRITADA N.2),APLICADO EM PISOS OU LAJES SOBRE SOLO, ESPESSURA DE *10 CM*. AF_07/2019 (5m de espessura)</t>
  </si>
  <si>
    <t>4.3.</t>
  </si>
  <si>
    <t>93390</t>
  </si>
  <si>
    <t>REVESTIMENTO CERÂMICO PARA PISO COM PLACAS TIPO ESMALTADA PADRÃO POPULAR DE DIMENSÕES 35X35 CM APLICADA EM AMBIENTES DE ÁREA ENTRE 5 M2 E 10 M2. AF_02/2023_PE</t>
  </si>
  <si>
    <t>4.4.</t>
  </si>
  <si>
    <t>SOLEIRA PORTA - ( ADAPTAÇÃO: REVESTIMENTO CERÂMICO PARA PISO COM PLACAS TIPO ESMALTADA PADRÃO POPULAR DE DIMENSÕES 35X35 CM APLICADA EM AMBIENTES DE ÁREA ENTRE 5 M2 E 10 M2. AF_02/2023_PE</t>
  </si>
  <si>
    <t>5.</t>
  </si>
  <si>
    <t>REVESTIMENTO DE PAREDES</t>
  </si>
  <si>
    <t>5.1.</t>
  </si>
  <si>
    <t>87878</t>
  </si>
  <si>
    <t>CHAPISCO APLICADO EM ALVENARIAS E ESTRUTURAS DE CONCRETO INTERNAS, COM COLHER DE PEDREIRO.  ARGAMASSA TRAÇO 1:3 COM PREPARO MANUAL. AF_10/2022</t>
  </si>
  <si>
    <t>5.2.</t>
  </si>
  <si>
    <t>87547</t>
  </si>
  <si>
    <t>MASSA ÚNICA, PARA RECEBIMENTO DE PINTURA, EM ARGAMASSA TRAÇO 1:2:8, PREPARO MECÂNICO COM BETONEIRA 400L, APLICADA MANUALMENTE EM FACES INTERNAS DE PAREDES, ESPESSURA DE 10MM, COM EXECUÇÃO DE TALISCAS. AF_06/2014</t>
  </si>
  <si>
    <t>6.</t>
  </si>
  <si>
    <t>ESQUADRIAS</t>
  </si>
  <si>
    <t>6.1.</t>
  </si>
  <si>
    <t>94807</t>
  </si>
  <si>
    <t>PORTA EM AÇO DE ABRIR TIPO VENEZIANA SEM GUARNIÇÃO, 87X210CM, FIXAÇÃO COM PARAFUSOS - FORNECIMENTO E INSTALAÇÃO. AF_12/2019</t>
  </si>
  <si>
    <t>6.2.</t>
  </si>
  <si>
    <t>94570</t>
  </si>
  <si>
    <t>JANELA DE ALUMÍNIO DE CORRER COM 2 FOLHAS PARA VIDROS, COM VIDROS, BATENTE, ACABAMENTO COM ACETATO OU BRILHANTE E FERRAGENS. EXCLUSIVE ALIZAR E CONTRAMARCO. FORNECIMENTO E INSTALAÇÃO. AF_12/2019</t>
  </si>
  <si>
    <t>7.</t>
  </si>
  <si>
    <t>PINTURA</t>
  </si>
  <si>
    <t>7.1.</t>
  </si>
  <si>
    <t>88485</t>
  </si>
  <si>
    <t>FUNDO SELADOR ACRÍLICO, APLICAÇÃO MANUAL EM PAREDE, UMA DEMÃO. AF_04/2023</t>
  </si>
  <si>
    <t>7.2.</t>
  </si>
  <si>
    <t>104642</t>
  </si>
  <si>
    <t>PINTURA LÁTEX ACRÍLICA STANDARD, APLICAÇÃO MANUAL EM PAREDES, DUAS DEMÃOS. AF_04/2023</t>
  </si>
  <si>
    <r>
      <rPr>
        <sz val="10"/>
        <color rgb="FF000000"/>
        <rFont val="Arial"/>
        <charset val="1"/>
      </rPr>
      <t>M</t>
    </r>
    <r>
      <rPr>
        <b/>
        <sz val="10"/>
        <color rgb="FF000000"/>
        <rFont val="Arial"/>
        <charset val="134"/>
      </rPr>
      <t>²</t>
    </r>
  </si>
  <si>
    <t>10.</t>
  </si>
  <si>
    <t>REDE ELÉTRICA</t>
  </si>
  <si>
    <t>10.1.</t>
  </si>
  <si>
    <t>104473</t>
  </si>
  <si>
    <t>COMPOSIÇÃO PARAMÉTRICA DE PONTO ELÉTRICO DE ILUMINAÇÃO, COM INTERRUPTOR SIMPLES, EM EDIFÍCIO RESIDENCIAL COM ELETRODUTO EMBUTIDO EM RASGOS NAS PAREDES, INCLUSO TOMADA, ELETRODUTO, CABO, RASGO E CHUMBAMENTO (SEM LUMINÁRIA E LÂMPADA). AF_11/2022</t>
  </si>
  <si>
    <t>UND</t>
  </si>
  <si>
    <t>10.2.</t>
  </si>
  <si>
    <t>104475</t>
  </si>
  <si>
    <t>COMPOSIÇÃO PARAMÉTRICA DE PONTO ELÉTRICO DE TOMADA DE USO GERAL 2P+T (10A/250V) EM EDIFÍCIO RESIDENCIAL COM ELETRODUTO EMBUTIDO EM RASGOS NAS PAREDES, INCLUSO TOMADA, ELETRODUTO, CABO, RASGO, QUEBRA E CHUMBAMENTO. AF_11/2022</t>
  </si>
  <si>
    <t>10.3.</t>
  </si>
  <si>
    <t>97589</t>
  </si>
  <si>
    <t>LUMINÁRIA TIPO PLAFON EM PLÁSTICO, DE SOBREPOR, COM 1 LÂMPADA FLUORESCENTE DE 15 W, SEM REATOR - FORNECIMENTO E INSTALAÇÃO. AF_02/2020</t>
  </si>
  <si>
    <t>QUARTOS</t>
  </si>
  <si>
    <t>VALOR TOTAL</t>
  </si>
  <si>
    <t>Municipio de Pelotas RS</t>
  </si>
  <si>
    <t>Local</t>
  </si>
  <si>
    <t>Data</t>
  </si>
  <si>
    <t>Responsável Técnico</t>
  </si>
  <si>
    <t xml:space="preserve">Nome: </t>
  </si>
  <si>
    <t xml:space="preserve">CAU: </t>
  </si>
  <si>
    <t xml:space="preserve">ART/RRT: </t>
  </si>
  <si>
    <t>IDENTIFICAÇÃO DO PROJETO: MÓDULO SANITÁRIO</t>
  </si>
  <si>
    <t>Conforme legislação tributária municipal, definir estimativa de percentual da base de cálculo para o ISS:</t>
  </si>
  <si>
    <t>Sobre a base de cálculo, definir a respectiva alíquota do ISS (entre 2% e 5%):</t>
  </si>
  <si>
    <t>F</t>
  </si>
  <si>
    <t>TIPO DE OBRA</t>
  </si>
  <si>
    <t>Construção e Reforma de Edifícios</t>
  </si>
  <si>
    <t>Itens</t>
  </si>
  <si>
    <t>Siglas</t>
  </si>
  <si>
    <t>% Adotado</t>
  </si>
  <si>
    <t>Administração Central</t>
  </si>
  <si>
    <t>AC</t>
  </si>
  <si>
    <t>Seguro e Garantia</t>
  </si>
  <si>
    <t>SG</t>
  </si>
  <si>
    <t>Risco</t>
  </si>
  <si>
    <t>R</t>
  </si>
  <si>
    <t>Despesas Financeiras</t>
  </si>
  <si>
    <t>DF</t>
  </si>
  <si>
    <t>Lucro</t>
  </si>
  <si>
    <t>L</t>
  </si>
  <si>
    <t>Tributos (impostos COFINS 3%, e  PIS 0,65%)</t>
  </si>
  <si>
    <t>CP</t>
  </si>
  <si>
    <t>Tributos (ISS, variável de acordo com o município)</t>
  </si>
  <si>
    <t>ISS</t>
  </si>
  <si>
    <t>Tributos (Contribuição Previdenciária sobre a Receita Bruta - 0% ou 4,5% - Desoneração)</t>
  </si>
  <si>
    <t>CPRB</t>
  </si>
  <si>
    <t>BDI SEM desoneração (Fórmula Acórdão TCU)</t>
  </si>
  <si>
    <t>BDI PAD</t>
  </si>
  <si>
    <t>Os valores de BDI foram calculados com o emprego da fórmula:</t>
  </si>
  <si>
    <t>BDI =</t>
  </si>
  <si>
    <t>- 1</t>
  </si>
  <si>
    <t>(1-CP-ISS-CRPB)</t>
  </si>
  <si>
    <t>Declaro para os devidos fins que, conforme legislação tributária municipal, a base de cálculo deste tipo de obra corresponde à 3,5%</t>
  </si>
  <si>
    <t>Declaro para os devidos fins que o regime de Contribuição Previdenciára sobre a Receita Bruta adotada para elaboração do orçamento foi Desonerado, e que esta é a alternativa mais adequada para a Administração Pública</t>
  </si>
  <si>
    <t>Observações:</t>
  </si>
  <si>
    <t>Pelotas RS</t>
  </si>
  <si>
    <t>Abril de 2024</t>
  </si>
  <si>
    <t>Nome:</t>
  </si>
  <si>
    <t xml:space="preserve">CREA/CAU: </t>
  </si>
  <si>
    <t/>
  </si>
  <si>
    <t>Janeiro de 2023</t>
  </si>
  <si>
    <t>Nome:Cassius Baumgarten</t>
  </si>
  <si>
    <t>CREA/CAU: A107769-4</t>
  </si>
  <si>
    <t>ART/RRT: 11571892</t>
  </si>
  <si>
    <t>(SELECIONAR)</t>
  </si>
  <si>
    <t>Situação</t>
  </si>
  <si>
    <t>1º Quartil</t>
  </si>
  <si>
    <t>Médio</t>
  </si>
  <si>
    <t>3º Quartil</t>
  </si>
  <si>
    <t>-</t>
  </si>
  <si>
    <t>BDI COM desoneração</t>
  </si>
  <si>
    <t>BDI DES</t>
  </si>
  <si>
    <t>IDENTIFICAÇÃO DO PROJETO: DORMITÓRIOS</t>
  </si>
  <si>
    <t>Serviço</t>
  </si>
  <si>
    <t>Valor (R$)</t>
  </si>
  <si>
    <t>1º</t>
  </si>
  <si>
    <t>2º</t>
  </si>
  <si>
    <t>3º</t>
  </si>
  <si>
    <t>4º</t>
  </si>
  <si>
    <t>5º</t>
  </si>
  <si>
    <t>mês</t>
  </si>
  <si>
    <t>SUBTOTAL ITEM 1</t>
  </si>
  <si>
    <t>SUBTOTAL ITEM 2</t>
  </si>
  <si>
    <t>SUBTOTAL ITEM 3</t>
  </si>
  <si>
    <t>SUBTOTAL ITEM 4</t>
  </si>
  <si>
    <t>SUBTOTAL ITEM 5</t>
  </si>
  <si>
    <t>SUBTOTAL ITEM 6</t>
  </si>
  <si>
    <t>SUBTOTAL ITEM 7</t>
  </si>
  <si>
    <t>8.</t>
  </si>
  <si>
    <t>SUBTOTAL ITEM 10</t>
  </si>
  <si>
    <t>PERCENTUAL</t>
  </si>
  <si>
    <t>VALOR TOTAL GERAL</t>
  </si>
  <si>
    <t>VALOR ACUMULADO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</si>
</sst>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2">
    <numFmt numFmtId="176" formatCode="_-* #,##0.00_-;\-* #,##0.00_-;_-* &quot;-&quot;??_-;_-@_-"/>
    <numFmt numFmtId="177" formatCode="_-&quot;R$&quot;\ * #,##0.00_-;\-&quot;R$&quot;\ * #,##0.00_-;_-&quot;R$&quot;\ * &quot;-&quot;??_-;_-@_-"/>
    <numFmt numFmtId="178" formatCode="_-* #,##0_-;\-* #,##0_-;_-* &quot;-&quot;_-;_-@_-"/>
    <numFmt numFmtId="179" formatCode="_-&quot;R$&quot;\ * #,##0_-;\-&quot;R$&quot;\ * #,##0_-;_-&quot;R$&quot;\ * &quot;-&quot;_-;_-@_-"/>
    <numFmt numFmtId="180" formatCode="_(* #,##0.00_);_(* \(#,##0.00\);_(* \-??_);_(@_)"/>
    <numFmt numFmtId="181" formatCode="&quot;R$&quot;\ #,##0.00"/>
    <numFmt numFmtId="182" formatCode="_-[$R$-416]\ * #,##0.00_-;\-[$R$-416]\ * #,##0.00_-;_-[$R$-416]\ * &quot;-&quot;??_-;_-@_-"/>
    <numFmt numFmtId="183" formatCode="* #,##0.00\ ;\-* #,##0.00\ ;* \-#\ ;@"/>
    <numFmt numFmtId="184" formatCode="General;General"/>
    <numFmt numFmtId="185" formatCode="dddd&quot;, &quot;mmmm\ dd&quot;, &quot;yyyy"/>
    <numFmt numFmtId="186" formatCode="dd&quot; de &quot;mmmm&quot; de &quot;yyyy"/>
    <numFmt numFmtId="187" formatCode="[$R$-416]\ #,##0.00;[Red]\-[$R$-416]\ #,##0.00"/>
  </numFmts>
  <fonts count="29">
    <font>
      <sz val="10"/>
      <color rgb="FF000000"/>
      <name val="Arial"/>
      <charset val="1"/>
    </font>
    <font>
      <b/>
      <sz val="10"/>
      <color rgb="FF000000"/>
      <name val="Arial"/>
      <charset val="134"/>
    </font>
    <font>
      <sz val="9"/>
      <color rgb="FF000000"/>
      <name val="Arial"/>
      <charset val="1"/>
    </font>
    <font>
      <b/>
      <sz val="10"/>
      <color rgb="FF000000"/>
      <name val="Arial"/>
      <charset val="1"/>
    </font>
    <font>
      <sz val="10"/>
      <name val="Arial"/>
      <charset val="1"/>
    </font>
    <font>
      <sz val="10"/>
      <name val="Arial"/>
      <charset val="134"/>
    </font>
    <font>
      <b/>
      <sz val="10"/>
      <name val="Arial"/>
      <charset val="134"/>
    </font>
    <font>
      <b/>
      <sz val="11"/>
      <color rgb="FF000000"/>
      <name val="Arial"/>
      <charset val="1"/>
    </font>
    <font>
      <sz val="11"/>
      <color rgb="FF000000"/>
      <name val="Arial"/>
      <charset val="1"/>
    </font>
    <font>
      <sz val="10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41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rgb="FFCCCCFF"/>
      </patternFill>
    </fill>
    <fill>
      <patternFill patternType="solid">
        <fgColor rgb="FF808080"/>
        <bgColor rgb="FF969696"/>
      </patternFill>
    </fill>
    <fill>
      <patternFill patternType="solid">
        <fgColor rgb="FFE7E6E6"/>
        <bgColor rgb="FFFFFFFF"/>
      </patternFill>
    </fill>
    <fill>
      <patternFill patternType="solid">
        <fgColor rgb="FFCCCCFF"/>
        <bgColor rgb="FFC0C0C0"/>
      </patternFill>
    </fill>
    <fill>
      <patternFill patternType="solid">
        <fgColor theme="0"/>
        <bgColor rgb="FFC0C0C0"/>
      </patternFill>
    </fill>
    <fill>
      <patternFill patternType="solid">
        <fgColor theme="0"/>
        <bgColor rgb="FF969696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176" fontId="9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178" fontId="9" fillId="0" borderId="0" applyFont="0" applyFill="0" applyBorder="0" applyAlignment="0" applyProtection="0">
      <alignment vertical="center"/>
    </xf>
    <xf numFmtId="179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10" borderId="3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4" applyNumberFormat="0" applyFill="0" applyAlignment="0" applyProtection="0">
      <alignment vertical="center"/>
    </xf>
    <xf numFmtId="0" fontId="16" fillId="0" borderId="34" applyNumberFormat="0" applyFill="0" applyAlignment="0" applyProtection="0">
      <alignment vertical="center"/>
    </xf>
    <xf numFmtId="0" fontId="17" fillId="0" borderId="3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11" borderId="36" applyNumberFormat="0" applyAlignment="0" applyProtection="0">
      <alignment vertical="center"/>
    </xf>
    <xf numFmtId="0" fontId="19" fillId="12" borderId="37" applyNumberFormat="0" applyAlignment="0" applyProtection="0">
      <alignment vertical="center"/>
    </xf>
    <xf numFmtId="0" fontId="20" fillId="12" borderId="36" applyNumberFormat="0" applyAlignment="0" applyProtection="0">
      <alignment vertical="center"/>
    </xf>
    <xf numFmtId="0" fontId="21" fillId="13" borderId="38" applyNumberFormat="0" applyAlignment="0" applyProtection="0">
      <alignment vertical="center"/>
    </xf>
    <xf numFmtId="0" fontId="22" fillId="0" borderId="39" applyNumberFormat="0" applyFill="0" applyAlignment="0" applyProtection="0">
      <alignment vertical="center"/>
    </xf>
    <xf numFmtId="0" fontId="23" fillId="0" borderId="40" applyNumberFormat="0" applyFill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8" fillId="38" borderId="0" applyNumberFormat="0" applyBorder="0" applyAlignment="0" applyProtection="0">
      <alignment vertical="center"/>
    </xf>
    <xf numFmtId="0" fontId="28" fillId="39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180" fontId="0" fillId="0" borderId="0"/>
  </cellStyleXfs>
  <cellXfs count="216">
    <xf numFmtId="0" fontId="0" fillId="0" borderId="0" xfId="0"/>
    <xf numFmtId="181" fontId="0" fillId="0" borderId="0" xfId="0" applyNumberFormat="1"/>
    <xf numFmtId="0" fontId="1" fillId="0" borderId="1" xfId="0" applyFont="1" applyBorder="1" applyAlignment="1">
      <alignment horizont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left"/>
    </xf>
    <xf numFmtId="9" fontId="0" fillId="3" borderId="13" xfId="3" applyFont="1" applyFill="1" applyBorder="1" applyAlignment="1">
      <alignment horizontal="center"/>
    </xf>
    <xf numFmtId="10" fontId="0" fillId="3" borderId="13" xfId="3" applyNumberFormat="1" applyFont="1" applyFill="1" applyBorder="1" applyAlignment="1">
      <alignment horizontal="center"/>
    </xf>
    <xf numFmtId="0" fontId="0" fillId="0" borderId="14" xfId="0" applyBorder="1" applyAlignment="1">
      <alignment horizontal="center" vertical="center"/>
    </xf>
    <xf numFmtId="181" fontId="0" fillId="0" borderId="15" xfId="0" applyNumberFormat="1" applyBorder="1" applyAlignment="1">
      <alignment horizontal="right"/>
    </xf>
    <xf numFmtId="181" fontId="0" fillId="3" borderId="16" xfId="0" applyNumberFormat="1" applyFill="1" applyBorder="1"/>
    <xf numFmtId="181" fontId="0" fillId="3" borderId="15" xfId="0" applyNumberFormat="1" applyFill="1" applyBorder="1"/>
    <xf numFmtId="0" fontId="1" fillId="2" borderId="17" xfId="0" applyFont="1" applyFill="1" applyBorder="1" applyAlignment="1">
      <alignment horizontal="center"/>
    </xf>
    <xf numFmtId="9" fontId="0" fillId="3" borderId="17" xfId="3" applyFont="1" applyFill="1" applyBorder="1"/>
    <xf numFmtId="10" fontId="0" fillId="3" borderId="17" xfId="3" applyNumberFormat="1" applyFont="1" applyFill="1" applyBorder="1"/>
    <xf numFmtId="0" fontId="1" fillId="2" borderId="1" xfId="0" applyFont="1" applyFill="1" applyBorder="1" applyAlignment="1">
      <alignment horizontal="center"/>
    </xf>
    <xf numFmtId="182" fontId="0" fillId="3" borderId="1" xfId="0" applyNumberFormat="1" applyFill="1" applyBorder="1"/>
    <xf numFmtId="0" fontId="0" fillId="0" borderId="18" xfId="0" applyBorder="1"/>
    <xf numFmtId="0" fontId="1" fillId="0" borderId="0" xfId="0" applyFont="1"/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19" xfId="0" applyBorder="1"/>
    <xf numFmtId="0" fontId="0" fillId="0" borderId="20" xfId="0" applyBorder="1"/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19" xfId="0" applyFont="1" applyBorder="1"/>
    <xf numFmtId="0" fontId="1" fillId="0" borderId="20" xfId="0" applyFont="1" applyBorder="1"/>
    <xf numFmtId="0" fontId="0" fillId="2" borderId="19" xfId="0" applyFill="1" applyBorder="1"/>
    <xf numFmtId="0" fontId="0" fillId="2" borderId="20" xfId="0" applyFill="1" applyBorder="1"/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2" borderId="19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0" fillId="0" borderId="22" xfId="0" applyBorder="1"/>
    <xf numFmtId="0" fontId="1" fillId="0" borderId="0" xfId="0" applyFont="1" applyAlignment="1">
      <alignment horizontal="center"/>
    </xf>
    <xf numFmtId="0" fontId="0" fillId="0" borderId="24" xfId="0" applyBorder="1" applyAlignment="1">
      <alignment horizontal="center"/>
    </xf>
    <xf numFmtId="0" fontId="0" fillId="0" borderId="24" xfId="0" applyBorder="1"/>
    <xf numFmtId="0" fontId="0" fillId="0" borderId="1" xfId="0" applyBorder="1"/>
    <xf numFmtId="10" fontId="0" fillId="2" borderId="19" xfId="3" applyNumberFormat="1" applyFont="1" applyFill="1" applyBorder="1" applyAlignment="1">
      <alignment horizontal="center"/>
    </xf>
    <xf numFmtId="10" fontId="0" fillId="2" borderId="24" xfId="3" applyNumberFormat="1" applyFont="1" applyFill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4" xfId="0" applyFont="1" applyBorder="1"/>
    <xf numFmtId="0" fontId="0" fillId="2" borderId="24" xfId="0" applyFill="1" applyBorder="1"/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0" fontId="0" fillId="2" borderId="1" xfId="3" applyNumberFormat="1" applyFont="1" applyFill="1" applyBorder="1" applyAlignment="1">
      <alignment horizontal="center"/>
    </xf>
    <xf numFmtId="10" fontId="0" fillId="0" borderId="1" xfId="3" applyNumberFormat="1" applyFont="1" applyBorder="1" applyAlignment="1">
      <alignment horizontal="center"/>
    </xf>
    <xf numFmtId="0" fontId="0" fillId="2" borderId="1" xfId="0" applyFill="1" applyBorder="1"/>
    <xf numFmtId="49" fontId="0" fillId="0" borderId="0" xfId="0" applyNumberFormat="1"/>
    <xf numFmtId="0" fontId="0" fillId="2" borderId="24" xfId="0" applyFill="1" applyBorder="1" applyAlignment="1">
      <alignment horizontal="center"/>
    </xf>
    <xf numFmtId="10" fontId="0" fillId="0" borderId="0" xfId="3" applyNumberFormat="1" applyFont="1"/>
    <xf numFmtId="0" fontId="0" fillId="3" borderId="0" xfId="0" applyFill="1"/>
    <xf numFmtId="0" fontId="0" fillId="0" borderId="0" xfId="0" applyAlignment="1">
      <alignment wrapText="1"/>
    </xf>
    <xf numFmtId="0" fontId="1" fillId="0" borderId="21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1" fillId="0" borderId="28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0" fillId="0" borderId="26" xfId="0" applyBorder="1" applyAlignment="1">
      <alignment horizontal="center"/>
    </xf>
    <xf numFmtId="0" fontId="1" fillId="0" borderId="23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10" fontId="0" fillId="0" borderId="17" xfId="0" applyNumberFormat="1" applyBorder="1" applyAlignment="1">
      <alignment horizontal="center"/>
    </xf>
    <xf numFmtId="0" fontId="3" fillId="4" borderId="1" xfId="0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0" fontId="3" fillId="4" borderId="17" xfId="0" applyFont="1" applyFill="1" applyBorder="1" applyAlignment="1">
      <alignment horizontal="center" vertical="center" wrapText="1"/>
    </xf>
    <xf numFmtId="2" fontId="3" fillId="5" borderId="21" xfId="0" applyNumberFormat="1" applyFont="1" applyFill="1" applyBorder="1" applyAlignment="1">
      <alignment horizontal="left" vertical="center" wrapText="1"/>
    </xf>
    <xf numFmtId="49" fontId="3" fillId="5" borderId="22" xfId="0" applyNumberFormat="1" applyFont="1" applyFill="1" applyBorder="1" applyAlignment="1">
      <alignment horizontal="left" vertical="center" wrapText="1"/>
    </xf>
    <xf numFmtId="2" fontId="3" fillId="5" borderId="22" xfId="0" applyNumberFormat="1" applyFont="1" applyFill="1" applyBorder="1" applyAlignment="1">
      <alignment horizontal="left" vertical="center" wrapText="1"/>
    </xf>
    <xf numFmtId="2" fontId="3" fillId="6" borderId="19" xfId="0" applyNumberFormat="1" applyFont="1" applyFill="1" applyBorder="1" applyAlignment="1">
      <alignment horizontal="left" vertical="center" wrapText="1"/>
    </xf>
    <xf numFmtId="2" fontId="3" fillId="6" borderId="20" xfId="0" applyNumberFormat="1" applyFont="1" applyFill="1" applyBorder="1" applyAlignment="1">
      <alignment horizontal="center" vertical="center" wrapText="1"/>
    </xf>
    <xf numFmtId="49" fontId="3" fillId="6" borderId="20" xfId="0" applyNumberFormat="1" applyFont="1" applyFill="1" applyBorder="1" applyAlignment="1">
      <alignment horizontal="center" vertical="center" wrapText="1"/>
    </xf>
    <xf numFmtId="2" fontId="3" fillId="6" borderId="20" xfId="0" applyNumberFormat="1" applyFont="1" applyFill="1" applyBorder="1" applyAlignment="1">
      <alignment vertical="center" wrapText="1"/>
    </xf>
    <xf numFmtId="2" fontId="3" fillId="6" borderId="20" xfId="0" applyNumberFormat="1" applyFont="1" applyFill="1" applyBorder="1" applyAlignment="1">
      <alignment horizontal="right" vertical="center" wrapText="1"/>
    </xf>
    <xf numFmtId="183" fontId="0" fillId="6" borderId="20" xfId="0" applyNumberFormat="1" applyFill="1" applyBorder="1" applyAlignment="1">
      <alignment horizontal="right" vertical="center" wrapText="1"/>
    </xf>
    <xf numFmtId="0" fontId="0" fillId="0" borderId="17" xfId="0" applyBorder="1" applyAlignment="1">
      <alignment horizontal="left" vertical="center"/>
    </xf>
    <xf numFmtId="49" fontId="0" fillId="7" borderId="1" xfId="0" applyNumberForma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0" fillId="3" borderId="1" xfId="0" applyFill="1" applyBorder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left" vertical="center" wrapText="1"/>
    </xf>
    <xf numFmtId="183" fontId="0" fillId="0" borderId="1" xfId="0" applyNumberFormat="1" applyBorder="1" applyAlignment="1">
      <alignment vertical="center"/>
    </xf>
    <xf numFmtId="183" fontId="0" fillId="0" borderId="1" xfId="0" applyNumberFormat="1" applyBorder="1" applyAlignment="1">
      <alignment horizontal="center" vertical="center"/>
    </xf>
    <xf numFmtId="49" fontId="1" fillId="0" borderId="26" xfId="0" applyNumberFormat="1" applyFont="1" applyBorder="1" applyAlignment="1">
      <alignment horizontal="center" vertical="center"/>
    </xf>
    <xf numFmtId="183" fontId="0" fillId="0" borderId="1" xfId="0" applyNumberFormat="1" applyBorder="1" applyAlignment="1">
      <alignment horizontal="right" vertical="center"/>
    </xf>
    <xf numFmtId="2" fontId="3" fillId="6" borderId="19" xfId="0" applyNumberFormat="1" applyFont="1" applyFill="1" applyBorder="1" applyAlignment="1">
      <alignment vertical="center" wrapText="1"/>
    </xf>
    <xf numFmtId="49" fontId="0" fillId="7" borderId="17" xfId="0" applyNumberFormat="1" applyFill="1" applyBorder="1" applyAlignment="1">
      <alignment horizontal="center" vertical="center" wrapText="1"/>
    </xf>
    <xf numFmtId="49" fontId="1" fillId="0" borderId="17" xfId="0" applyNumberFormat="1" applyFont="1" applyBorder="1" applyAlignment="1">
      <alignment horizontal="center" vertical="center"/>
    </xf>
    <xf numFmtId="49" fontId="0" fillId="0" borderId="17" xfId="0" applyNumberFormat="1" applyBorder="1" applyAlignment="1">
      <alignment horizontal="left" vertical="center" wrapText="1"/>
    </xf>
    <xf numFmtId="183" fontId="0" fillId="0" borderId="17" xfId="0" applyNumberFormat="1" applyBorder="1" applyAlignment="1">
      <alignment horizontal="right" vertical="center"/>
    </xf>
    <xf numFmtId="183" fontId="0" fillId="3" borderId="17" xfId="0" applyNumberFormat="1" applyFill="1" applyBorder="1" applyAlignment="1">
      <alignment horizontal="right" vertical="center"/>
    </xf>
    <xf numFmtId="49" fontId="0" fillId="0" borderId="17" xfId="0" applyNumberFormat="1" applyBorder="1" applyAlignment="1">
      <alignment horizontal="center" vertical="center"/>
    </xf>
    <xf numFmtId="0" fontId="0" fillId="0" borderId="30" xfId="0" applyBorder="1" applyAlignment="1">
      <alignment horizontal="left" vertical="center"/>
    </xf>
    <xf numFmtId="49" fontId="1" fillId="0" borderId="30" xfId="0" applyNumberFormat="1" applyFont="1" applyBorder="1" applyAlignment="1">
      <alignment horizontal="center" vertical="center"/>
    </xf>
    <xf numFmtId="49" fontId="0" fillId="0" borderId="30" xfId="0" applyNumberFormat="1" applyBorder="1" applyAlignment="1">
      <alignment horizontal="left" vertical="center" wrapText="1"/>
    </xf>
    <xf numFmtId="183" fontId="0" fillId="0" borderId="30" xfId="0" applyNumberFormat="1" applyBorder="1" applyAlignment="1">
      <alignment horizontal="right" vertical="center"/>
    </xf>
    <xf numFmtId="183" fontId="0" fillId="3" borderId="30" xfId="0" applyNumberFormat="1" applyFill="1" applyBorder="1" applyAlignment="1">
      <alignment horizontal="right" vertical="center"/>
    </xf>
    <xf numFmtId="0" fontId="0" fillId="0" borderId="26" xfId="0" applyBorder="1" applyAlignment="1">
      <alignment horizontal="left" vertical="center"/>
    </xf>
    <xf numFmtId="49" fontId="0" fillId="0" borderId="26" xfId="0" applyNumberFormat="1" applyBorder="1" applyAlignment="1">
      <alignment horizontal="center" vertical="center"/>
    </xf>
    <xf numFmtId="183" fontId="0" fillId="0" borderId="26" xfId="0" applyNumberFormat="1" applyBorder="1" applyAlignment="1">
      <alignment horizontal="right" vertical="center"/>
    </xf>
    <xf numFmtId="183" fontId="0" fillId="3" borderId="26" xfId="0" applyNumberFormat="1" applyFill="1" applyBorder="1" applyAlignment="1">
      <alignment horizontal="right" vertical="center"/>
    </xf>
    <xf numFmtId="0" fontId="5" fillId="0" borderId="1" xfId="0" applyFont="1" applyBorder="1" applyAlignment="1">
      <alignment wrapText="1"/>
    </xf>
    <xf numFmtId="49" fontId="0" fillId="7" borderId="26" xfId="0" applyNumberFormat="1" applyFill="1" applyBorder="1" applyAlignment="1">
      <alignment horizontal="center" vertical="center" wrapText="1"/>
    </xf>
    <xf numFmtId="49" fontId="1" fillId="0" borderId="17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 wrapText="1"/>
    </xf>
    <xf numFmtId="0" fontId="0" fillId="0" borderId="1" xfId="0" applyFill="1" applyBorder="1" applyAlignment="1">
      <alignment horizontal="center" vertical="center"/>
    </xf>
    <xf numFmtId="183" fontId="0" fillId="0" borderId="17" xfId="0" applyNumberFormat="1" applyFill="1" applyBorder="1" applyAlignment="1">
      <alignment horizontal="right" vertical="center"/>
    </xf>
    <xf numFmtId="49" fontId="0" fillId="0" borderId="17" xfId="0" applyNumberFormat="1" applyFill="1" applyBorder="1" applyAlignment="1">
      <alignment horizontal="center" vertical="center"/>
    </xf>
    <xf numFmtId="49" fontId="0" fillId="0" borderId="26" xfId="0" applyNumberFormat="1" applyBorder="1" applyAlignment="1">
      <alignment horizontal="left" vertical="center" wrapText="1"/>
    </xf>
    <xf numFmtId="49" fontId="1" fillId="0" borderId="26" xfId="0" applyNumberFormat="1" applyFont="1" applyBorder="1" applyAlignment="1">
      <alignment horizontal="center" vertical="center" wrapText="1"/>
    </xf>
    <xf numFmtId="183" fontId="0" fillId="0" borderId="26" xfId="0" applyNumberFormat="1" applyBorder="1" applyAlignment="1">
      <alignment horizontal="right" vertical="center" wrapText="1"/>
    </xf>
    <xf numFmtId="49" fontId="0" fillId="0" borderId="26" xfId="0" applyNumberForma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83" fontId="0" fillId="3" borderId="1" xfId="0" applyNumberFormat="1" applyFill="1" applyBorder="1" applyAlignment="1">
      <alignment horizontal="right" vertical="center" wrapText="1"/>
    </xf>
    <xf numFmtId="49" fontId="0" fillId="0" borderId="1" xfId="0" applyNumberFormat="1" applyBorder="1" applyAlignment="1">
      <alignment horizontal="center" vertical="center" wrapText="1"/>
    </xf>
    <xf numFmtId="2" fontId="3" fillId="6" borderId="23" xfId="0" applyNumberFormat="1" applyFont="1" applyFill="1" applyBorder="1" applyAlignment="1">
      <alignment horizontal="left" vertical="center" wrapText="1"/>
    </xf>
    <xf numFmtId="2" fontId="3" fillId="6" borderId="18" xfId="0" applyNumberFormat="1" applyFont="1" applyFill="1" applyBorder="1" applyAlignment="1">
      <alignment vertical="center" wrapText="1"/>
    </xf>
    <xf numFmtId="49" fontId="3" fillId="6" borderId="18" xfId="0" applyNumberFormat="1" applyFont="1" applyFill="1" applyBorder="1" applyAlignment="1">
      <alignment horizontal="center" vertical="center" wrapText="1"/>
    </xf>
    <xf numFmtId="2" fontId="3" fillId="6" borderId="18" xfId="0" applyNumberFormat="1" applyFont="1" applyFill="1" applyBorder="1" applyAlignment="1">
      <alignment horizontal="center" vertical="center" wrapText="1"/>
    </xf>
    <xf numFmtId="183" fontId="0" fillId="6" borderId="18" xfId="0" applyNumberFormat="1" applyFill="1" applyBorder="1" applyAlignment="1">
      <alignment horizontal="right" vertical="center" wrapText="1"/>
    </xf>
    <xf numFmtId="49" fontId="0" fillId="7" borderId="30" xfId="0" applyNumberFormat="1" applyFill="1" applyBorder="1" applyAlignment="1">
      <alignment horizontal="center" vertical="center" wrapText="1"/>
    </xf>
    <xf numFmtId="49" fontId="1" fillId="0" borderId="3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183" fontId="0" fillId="3" borderId="30" xfId="0" applyNumberFormat="1" applyFill="1" applyBorder="1" applyAlignment="1">
      <alignment horizontal="right" vertical="center" wrapText="1"/>
    </xf>
    <xf numFmtId="49" fontId="0" fillId="0" borderId="30" xfId="0" applyNumberFormat="1" applyBorder="1" applyAlignment="1">
      <alignment horizontal="center" vertical="center" wrapText="1"/>
    </xf>
    <xf numFmtId="0" fontId="5" fillId="0" borderId="20" xfId="0" applyFont="1" applyBorder="1" applyAlignment="1">
      <alignment wrapText="1"/>
    </xf>
    <xf numFmtId="2" fontId="3" fillId="6" borderId="20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183" fontId="0" fillId="0" borderId="17" xfId="0" applyNumberFormat="1" applyFill="1" applyBorder="1" applyAlignment="1">
      <alignment horizontal="right" vertical="center" wrapText="1"/>
    </xf>
    <xf numFmtId="49" fontId="0" fillId="0" borderId="17" xfId="0" applyNumberForma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wrapText="1"/>
    </xf>
    <xf numFmtId="183" fontId="0" fillId="0" borderId="1" xfId="0" applyNumberFormat="1" applyFill="1" applyBorder="1" applyAlignment="1">
      <alignment horizontal="right" vertical="center"/>
    </xf>
    <xf numFmtId="183" fontId="0" fillId="0" borderId="1" xfId="0" applyNumberFormat="1" applyFill="1" applyBorder="1" applyAlignment="1">
      <alignment horizontal="right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17" xfId="0" applyNumberFormat="1" applyBorder="1" applyAlignment="1">
      <alignment horizontal="center" vertical="center" wrapText="1"/>
    </xf>
    <xf numFmtId="183" fontId="0" fillId="3" borderId="17" xfId="0" applyNumberFormat="1" applyFill="1" applyBorder="1" applyAlignment="1">
      <alignment horizontal="right" vertical="center" wrapText="1"/>
    </xf>
    <xf numFmtId="0" fontId="0" fillId="3" borderId="0" xfId="0" applyFill="1" applyAlignment="1">
      <alignment horizontal="left" vertical="center"/>
    </xf>
    <xf numFmtId="49" fontId="0" fillId="8" borderId="0" xfId="0" applyNumberFormat="1" applyFill="1" applyAlignment="1">
      <alignment horizontal="center" vertical="center" wrapText="1"/>
    </xf>
    <xf numFmtId="49" fontId="0" fillId="3" borderId="0" xfId="0" applyNumberFormat="1" applyFill="1" applyAlignment="1">
      <alignment horizontal="center" vertical="center" wrapText="1"/>
    </xf>
    <xf numFmtId="49" fontId="0" fillId="3" borderId="0" xfId="0" applyNumberFormat="1" applyFill="1" applyAlignment="1">
      <alignment vertical="center" wrapText="1"/>
    </xf>
    <xf numFmtId="183" fontId="0" fillId="3" borderId="0" xfId="0" applyNumberFormat="1" applyFill="1" applyAlignment="1">
      <alignment horizontal="right" vertical="center" wrapText="1"/>
    </xf>
    <xf numFmtId="0" fontId="0" fillId="0" borderId="0" xfId="0" applyAlignment="1">
      <alignment horizontal="left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0" xfId="0" applyAlignment="1">
      <alignment horizontal="right"/>
    </xf>
    <xf numFmtId="184" fontId="0" fillId="0" borderId="18" xfId="0" applyNumberFormat="1" applyBorder="1" applyAlignment="1">
      <alignment horizontal="left"/>
    </xf>
    <xf numFmtId="184" fontId="0" fillId="0" borderId="0" xfId="0" applyNumberFormat="1" applyAlignment="1">
      <alignment wrapText="1"/>
    </xf>
    <xf numFmtId="185" fontId="0" fillId="0" borderId="18" xfId="0" applyNumberFormat="1" applyBorder="1" applyAlignment="1">
      <alignment horizontal="left"/>
    </xf>
    <xf numFmtId="0" fontId="3" fillId="0" borderId="22" xfId="0" applyFont="1" applyBorder="1" applyAlignment="1">
      <alignment horizontal="left" vertical="center"/>
    </xf>
    <xf numFmtId="0" fontId="3" fillId="0" borderId="0" xfId="0" applyFont="1" applyAlignment="1">
      <alignment vertical="center" wrapText="1"/>
    </xf>
    <xf numFmtId="186" fontId="0" fillId="0" borderId="0" xfId="0" applyNumberFormat="1"/>
    <xf numFmtId="0" fontId="3" fillId="0" borderId="22" xfId="0" applyFont="1" applyBorder="1" applyAlignment="1">
      <alignment horizontal="left"/>
    </xf>
    <xf numFmtId="0" fontId="7" fillId="0" borderId="0" xfId="0" applyFont="1" applyAlignment="1">
      <alignment horizontal="left" vertical="center"/>
    </xf>
    <xf numFmtId="49" fontId="7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8" fillId="0" borderId="0" xfId="0" applyFont="1"/>
    <xf numFmtId="0" fontId="0" fillId="0" borderId="22" xfId="0" applyBorder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0" fillId="0" borderId="25" xfId="0" applyBorder="1" applyAlignment="1">
      <alignment horizontal="center"/>
    </xf>
    <xf numFmtId="10" fontId="0" fillId="0" borderId="27" xfId="0" applyNumberFormat="1" applyBorder="1" applyAlignment="1">
      <alignment horizontal="center"/>
    </xf>
    <xf numFmtId="183" fontId="3" fillId="5" borderId="25" xfId="0" applyNumberFormat="1" applyFont="1" applyFill="1" applyBorder="1" applyAlignment="1">
      <alignment horizontal="right" vertical="center" wrapText="1"/>
    </xf>
    <xf numFmtId="187" fontId="3" fillId="6" borderId="20" xfId="0" applyNumberFormat="1" applyFont="1" applyFill="1" applyBorder="1" applyAlignment="1">
      <alignment vertical="center" wrapText="1"/>
    </xf>
    <xf numFmtId="183" fontId="3" fillId="6" borderId="24" xfId="0" applyNumberFormat="1" applyFont="1" applyFill="1" applyBorder="1" applyAlignment="1">
      <alignment horizontal="right" vertical="center" wrapText="1"/>
    </xf>
    <xf numFmtId="183" fontId="0" fillId="0" borderId="23" xfId="0" applyNumberFormat="1" applyBorder="1" applyAlignment="1">
      <alignment vertical="center"/>
    </xf>
    <xf numFmtId="2" fontId="0" fillId="0" borderId="1" xfId="0" applyNumberFormat="1" applyBorder="1" applyAlignment="1">
      <alignment horizontal="right" vertical="center"/>
    </xf>
    <xf numFmtId="0" fontId="0" fillId="0" borderId="0" xfId="0" applyAlignment="1">
      <alignment horizontal="left"/>
    </xf>
    <xf numFmtId="183" fontId="3" fillId="6" borderId="1" xfId="0" applyNumberFormat="1" applyFont="1" applyFill="1" applyBorder="1" applyAlignment="1">
      <alignment horizontal="right" vertical="center" wrapText="1"/>
    </xf>
    <xf numFmtId="183" fontId="0" fillId="0" borderId="23" xfId="0" applyNumberFormat="1" applyFill="1" applyBorder="1" applyAlignment="1">
      <alignment vertical="center"/>
    </xf>
    <xf numFmtId="183" fontId="0" fillId="0" borderId="28" xfId="0" applyNumberFormat="1" applyBorder="1" applyAlignment="1">
      <alignment vertical="center"/>
    </xf>
    <xf numFmtId="183" fontId="0" fillId="0" borderId="19" xfId="0" applyNumberFormat="1" applyBorder="1" applyAlignment="1">
      <alignment vertical="center"/>
    </xf>
    <xf numFmtId="2" fontId="3" fillId="6" borderId="1" xfId="0" applyNumberFormat="1" applyFont="1" applyFill="1" applyBorder="1" applyAlignment="1">
      <alignment horizontal="right" vertical="center" wrapText="1"/>
    </xf>
    <xf numFmtId="183" fontId="0" fillId="0" borderId="19" xfId="0" applyNumberFormat="1" applyFill="1" applyBorder="1" applyAlignment="1">
      <alignment vertical="center"/>
    </xf>
    <xf numFmtId="183" fontId="0" fillId="0" borderId="17" xfId="0" applyNumberFormat="1" applyBorder="1" applyAlignment="1">
      <alignment vertical="center"/>
    </xf>
    <xf numFmtId="183" fontId="0" fillId="3" borderId="0" xfId="0" applyNumberFormat="1" applyFill="1" applyAlignment="1">
      <alignment vertical="center"/>
    </xf>
    <xf numFmtId="183" fontId="0" fillId="3" borderId="0" xfId="0" applyNumberFormat="1" applyFill="1" applyAlignment="1">
      <alignment horizontal="right" vertical="center"/>
    </xf>
    <xf numFmtId="0" fontId="0" fillId="0" borderId="24" xfId="0" applyBorder="1" applyAlignment="1">
      <alignment horizontal="center" vertical="center"/>
    </xf>
    <xf numFmtId="177" fontId="0" fillId="5" borderId="1" xfId="2" applyFont="1" applyFill="1" applyBorder="1" applyAlignment="1">
      <alignment horizontal="center" vertical="center" wrapText="1"/>
    </xf>
    <xf numFmtId="2" fontId="3" fillId="9" borderId="31" xfId="0" applyNumberFormat="1" applyFont="1" applyFill="1" applyBorder="1" applyAlignment="1">
      <alignment horizontal="center" vertical="center" wrapText="1"/>
    </xf>
    <xf numFmtId="177" fontId="1" fillId="9" borderId="32" xfId="2" applyFont="1" applyFill="1" applyBorder="1" applyAlignment="1">
      <alignment horizontal="left" vertical="center" wrapText="1"/>
    </xf>
    <xf numFmtId="2" fontId="3" fillId="9" borderId="0" xfId="0" applyNumberFormat="1" applyFont="1" applyFill="1" applyAlignment="1">
      <alignment horizontal="right" vertical="center" wrapText="1"/>
    </xf>
    <xf numFmtId="183" fontId="0" fillId="9" borderId="0" xfId="0" applyNumberFormat="1" applyFill="1" applyAlignment="1">
      <alignment horizontal="left" vertical="center" wrapText="1"/>
    </xf>
    <xf numFmtId="177" fontId="3" fillId="9" borderId="0" xfId="2" applyFont="1" applyFill="1" applyBorder="1" applyAlignment="1">
      <alignment horizontal="right" vertical="center" wrapText="1"/>
    </xf>
    <xf numFmtId="0" fontId="0" fillId="0" borderId="26" xfId="0" applyBorder="1"/>
  </cellXfs>
  <cellStyles count="50">
    <cellStyle name="Normal" xfId="0" builtinId="0"/>
    <cellStyle name="Comma" xfId="1" builtinId="3"/>
    <cellStyle name="Moeda" xfId="2" builtinId="4"/>
    <cellStyle name="Porcentagem" xfId="3" builtinId="5"/>
    <cellStyle name="Comma [0]" xfId="4" builtinId="6"/>
    <cellStyle name="Moeda [0]" xfId="5" builtinId="7"/>
    <cellStyle name="Hyperlink" xfId="6" builtinId="8"/>
    <cellStyle name="Hyperlink seguido" xfId="7" builtinId="9"/>
    <cellStyle name="Observação" xfId="8" builtinId="10"/>
    <cellStyle name="Texto de Aviso" xfId="9" builtinId="11"/>
    <cellStyle name="Título" xfId="10" builtinId="15"/>
    <cellStyle name="Texto Explicativo" xfId="11" builtinId="53"/>
    <cellStyle name="Título 1" xfId="12" builtinId="16"/>
    <cellStyle name="Título 2" xfId="13" builtinId="17"/>
    <cellStyle name="Título 3" xfId="14" builtinId="18"/>
    <cellStyle name="Título 4" xfId="15" builtinId="19"/>
    <cellStyle name="Entrada" xfId="16" builtinId="20"/>
    <cellStyle name="Saída" xfId="17" builtinId="21"/>
    <cellStyle name="Cálculo" xfId="18" builtinId="22"/>
    <cellStyle name="Célula de Verificação" xfId="19" builtinId="23"/>
    <cellStyle name="Célula Vinculada" xfId="20" builtinId="24"/>
    <cellStyle name="Total" xfId="21" builtinId="25"/>
    <cellStyle name="Bom" xfId="22" builtinId="26"/>
    <cellStyle name="Ruim" xfId="23" builtinId="27"/>
    <cellStyle name="Neutro" xfId="24" builtinId="28"/>
    <cellStyle name="Ênfase 1" xfId="25" builtinId="29"/>
    <cellStyle name="20% - Ênfase 1" xfId="26" builtinId="30"/>
    <cellStyle name="40% - Ênfase 1" xfId="27" builtinId="31"/>
    <cellStyle name="60% - Ênfase 1" xfId="28" builtinId="32"/>
    <cellStyle name="Ênfase 2" xfId="29" builtinId="33"/>
    <cellStyle name="20% - Ênfase 2" xfId="30" builtinId="34"/>
    <cellStyle name="40% - Ênfase 2" xfId="31" builtinId="35"/>
    <cellStyle name="60% - Ênfase 2" xfId="32" builtinId="36"/>
    <cellStyle name="Ênfase 3" xfId="33" builtinId="37"/>
    <cellStyle name="20% - Ênfase 3" xfId="34" builtinId="38"/>
    <cellStyle name="40% - Ênfase 3" xfId="35" builtinId="39"/>
    <cellStyle name="60% - Ênfase 3" xfId="36" builtinId="40"/>
    <cellStyle name="Ênfase 4" xfId="37" builtinId="41"/>
    <cellStyle name="20% - Ênfase 4" xfId="38" builtinId="42"/>
    <cellStyle name="40% - Ênfase 4" xfId="39" builtinId="43"/>
    <cellStyle name="60% - Ênfase 4" xfId="40" builtinId="44"/>
    <cellStyle name="Ênfase 5" xfId="41" builtinId="45"/>
    <cellStyle name="20% - Ênfase 5" xfId="42" builtinId="46"/>
    <cellStyle name="40% - Ênfase 5" xfId="43" builtinId="47"/>
    <cellStyle name="60% - Ênfase 5" xfId="44" builtinId="48"/>
    <cellStyle name="Ênfase 6" xfId="45" builtinId="49"/>
    <cellStyle name="20% - Ênfase 6" xfId="46" builtinId="50"/>
    <cellStyle name="40% - Ênfase 6" xfId="47" builtinId="51"/>
    <cellStyle name="60% - Ênfase 6" xfId="48" builtinId="52"/>
    <cellStyle name="TableStyleLight1" xfId="49"/>
  </cellStyles>
  <dxfs count="2">
    <dxf>
      <font>
        <name val="Arial"/>
        <scheme val="none"/>
        <sz val="10"/>
        <color rgb="FF969696"/>
      </font>
      <numFmt numFmtId="0" formatCode="General"/>
      <fill>
        <patternFill patternType="solid">
          <bgColor rgb="FF969696"/>
        </patternFill>
      </fill>
    </dxf>
    <dxf>
      <font>
        <name val="Arial"/>
        <scheme val="none"/>
        <sz val="10"/>
        <color rgb="FFC0C0C0"/>
      </font>
      <numFmt numFmtId="0" formatCode="General"/>
      <fill>
        <patternFill patternType="solid">
          <bgColor rgb="FFC0C0C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7E6E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I64"/>
  <sheetViews>
    <sheetView showGridLines="0" tabSelected="1" zoomScale="82" zoomScaleNormal="82" workbookViewId="0">
      <pane xSplit="3" topLeftCell="D1" activePane="topRight" state="frozen"/>
      <selection/>
      <selection pane="topRight" activeCell="N11" sqref="N11"/>
    </sheetView>
  </sheetViews>
  <sheetFormatPr defaultColWidth="9" defaultRowHeight="12.75"/>
  <cols>
    <col min="1" max="1" width="5.42857142857143" customWidth="1"/>
    <col min="2" max="2" width="10.2857142857143" customWidth="1"/>
    <col min="3" max="3" width="11" customWidth="1"/>
    <col min="4" max="4" width="75.1428571428571" style="72" customWidth="1"/>
    <col min="6" max="6" width="11.7142857142857" customWidth="1"/>
    <col min="7" max="7" width="12.8571428571429" customWidth="1"/>
    <col min="8" max="8" width="9.14285714285714" customWidth="1"/>
    <col min="9" max="9" width="13.2857142857143" customWidth="1"/>
    <col min="10" max="10" width="15.7142857142857" customWidth="1"/>
  </cols>
  <sheetData>
    <row r="1" ht="11.25" customHeight="1" spans="1:10">
      <c r="A1" s="73" t="s">
        <v>0</v>
      </c>
      <c r="B1" s="74"/>
      <c r="C1" s="75" t="s">
        <v>1</v>
      </c>
      <c r="D1" s="75"/>
      <c r="E1" s="76" t="s">
        <v>2</v>
      </c>
      <c r="F1" s="76"/>
      <c r="G1" s="76"/>
      <c r="H1" s="76" t="s">
        <v>3</v>
      </c>
      <c r="I1" s="76"/>
      <c r="J1" s="76"/>
    </row>
    <row r="2" ht="25.5" customHeight="1" spans="1:10">
      <c r="A2" s="77"/>
      <c r="B2" s="78"/>
      <c r="C2" s="75" t="s">
        <v>4</v>
      </c>
      <c r="D2" s="75"/>
      <c r="E2" s="76" t="s">
        <v>5</v>
      </c>
      <c r="F2" s="76"/>
      <c r="G2" s="76"/>
      <c r="H2" s="79" t="s">
        <v>6</v>
      </c>
      <c r="I2" s="191" t="s">
        <v>7</v>
      </c>
      <c r="J2" s="79" t="s">
        <v>8</v>
      </c>
    </row>
    <row r="3" spans="1:10">
      <c r="A3" s="80"/>
      <c r="B3" s="81"/>
      <c r="C3" s="75" t="s">
        <v>9</v>
      </c>
      <c r="D3" s="75"/>
      <c r="E3" s="76"/>
      <c r="F3" s="76"/>
      <c r="G3" s="76"/>
      <c r="H3" s="82" t="e">
        <f>#REF!</f>
        <v>#REF!</v>
      </c>
      <c r="I3" s="192" t="e">
        <f>#REF!</f>
        <v>#REF!</v>
      </c>
      <c r="J3" s="82" t="e">
        <f>#REF!</f>
        <v>#REF!</v>
      </c>
    </row>
    <row r="4" ht="15" customHeight="1" spans="1:10">
      <c r="A4" s="83" t="s">
        <v>10</v>
      </c>
      <c r="B4" s="83" t="s">
        <v>11</v>
      </c>
      <c r="C4" s="84" t="s">
        <v>12</v>
      </c>
      <c r="D4" s="83" t="s">
        <v>13</v>
      </c>
      <c r="E4" s="83" t="s">
        <v>14</v>
      </c>
      <c r="F4" s="83" t="s">
        <v>15</v>
      </c>
      <c r="G4" s="83" t="s">
        <v>16</v>
      </c>
      <c r="H4" s="85" t="s">
        <v>17</v>
      </c>
      <c r="I4" s="83" t="s">
        <v>18</v>
      </c>
      <c r="J4" s="83" t="s">
        <v>19</v>
      </c>
    </row>
    <row r="5" ht="48" customHeight="1" spans="1:10">
      <c r="A5" s="83"/>
      <c r="B5" s="83"/>
      <c r="C5" s="84"/>
      <c r="D5" s="83"/>
      <c r="E5" s="83"/>
      <c r="F5" s="83"/>
      <c r="G5" s="83"/>
      <c r="H5" s="83"/>
      <c r="I5" s="83"/>
      <c r="J5" s="83"/>
    </row>
    <row r="6" ht="33" customHeight="1" spans="1:10">
      <c r="A6" s="86" t="s">
        <v>20</v>
      </c>
      <c r="B6" s="86"/>
      <c r="C6" s="87"/>
      <c r="D6" s="88"/>
      <c r="E6" s="88"/>
      <c r="F6" s="88"/>
      <c r="G6" s="88"/>
      <c r="H6" s="88"/>
      <c r="I6" s="88"/>
      <c r="J6" s="193">
        <f>J7+J22+J24+J30+J35+J38+J41+J44</f>
        <v>0</v>
      </c>
    </row>
    <row r="7" ht="13.5" customHeight="1" spans="1:10">
      <c r="A7" s="89" t="s">
        <v>21</v>
      </c>
      <c r="B7" s="90"/>
      <c r="C7" s="91"/>
      <c r="D7" s="92" t="s">
        <v>22</v>
      </c>
      <c r="E7" s="90"/>
      <c r="F7" s="93"/>
      <c r="G7" s="94"/>
      <c r="H7" s="92"/>
      <c r="I7" s="194"/>
      <c r="J7" s="195">
        <f>SUM(J8:J21)</f>
        <v>0</v>
      </c>
    </row>
    <row r="8" ht="42.75" customHeight="1" spans="1:10">
      <c r="A8" s="95" t="s">
        <v>23</v>
      </c>
      <c r="B8" s="96" t="s">
        <v>24</v>
      </c>
      <c r="C8" s="97">
        <v>7258</v>
      </c>
      <c r="D8" s="98" t="s">
        <v>25</v>
      </c>
      <c r="E8" s="76" t="s">
        <v>26</v>
      </c>
      <c r="F8" s="99"/>
      <c r="G8" s="100"/>
      <c r="H8" s="76"/>
      <c r="I8" s="196"/>
      <c r="J8" s="197"/>
    </row>
    <row r="9" ht="34.5" customHeight="1" spans="1:10">
      <c r="A9" s="95" t="s">
        <v>27</v>
      </c>
      <c r="B9" s="96" t="s">
        <v>28</v>
      </c>
      <c r="C9" s="97">
        <v>92479</v>
      </c>
      <c r="D9" s="98" t="s">
        <v>29</v>
      </c>
      <c r="E9" s="76" t="s">
        <v>30</v>
      </c>
      <c r="F9" s="99"/>
      <c r="G9" s="100"/>
      <c r="H9" s="76"/>
      <c r="I9" s="196"/>
      <c r="J9" s="197"/>
    </row>
    <row r="10" ht="45" customHeight="1" spans="1:10">
      <c r="A10" s="95" t="s">
        <v>31</v>
      </c>
      <c r="B10" s="96" t="s">
        <v>28</v>
      </c>
      <c r="C10" s="97">
        <v>92759</v>
      </c>
      <c r="D10" s="98" t="s">
        <v>32</v>
      </c>
      <c r="E10" s="76" t="s">
        <v>33</v>
      </c>
      <c r="F10" s="99"/>
      <c r="G10" s="100"/>
      <c r="H10" s="76"/>
      <c r="I10" s="196"/>
      <c r="J10" s="197"/>
    </row>
    <row r="11" ht="42" customHeight="1" spans="1:12">
      <c r="A11" s="95" t="s">
        <v>34</v>
      </c>
      <c r="B11" s="96" t="s">
        <v>28</v>
      </c>
      <c r="C11" s="101">
        <v>92760</v>
      </c>
      <c r="D11" s="102" t="s">
        <v>35</v>
      </c>
      <c r="E11" s="76" t="s">
        <v>33</v>
      </c>
      <c r="F11" s="99"/>
      <c r="G11" s="100"/>
      <c r="H11" s="76"/>
      <c r="I11" s="196"/>
      <c r="J11" s="197"/>
      <c r="L11" s="198"/>
    </row>
    <row r="12" ht="42" customHeight="1" spans="1:12">
      <c r="A12" s="95" t="s">
        <v>36</v>
      </c>
      <c r="B12" s="96" t="s">
        <v>28</v>
      </c>
      <c r="C12" s="101">
        <v>92761</v>
      </c>
      <c r="D12" s="103" t="s">
        <v>37</v>
      </c>
      <c r="E12" s="76" t="s">
        <v>33</v>
      </c>
      <c r="F12" s="99"/>
      <c r="G12" s="100"/>
      <c r="H12" s="76"/>
      <c r="I12" s="196"/>
      <c r="J12" s="197"/>
      <c r="L12" s="198"/>
    </row>
    <row r="13" ht="34.5" customHeight="1" spans="1:12">
      <c r="A13" s="95" t="s">
        <v>38</v>
      </c>
      <c r="B13" s="96" t="s">
        <v>28</v>
      </c>
      <c r="C13" s="101">
        <v>94971</v>
      </c>
      <c r="D13" s="104" t="s">
        <v>39</v>
      </c>
      <c r="E13" s="76" t="s">
        <v>40</v>
      </c>
      <c r="F13" s="99"/>
      <c r="G13" s="100"/>
      <c r="H13" s="76"/>
      <c r="I13" s="196"/>
      <c r="J13" s="197"/>
      <c r="L13" s="198"/>
    </row>
    <row r="14" ht="34.5" customHeight="1" spans="1:12">
      <c r="A14" s="95" t="s">
        <v>41</v>
      </c>
      <c r="B14" s="96" t="s">
        <v>28</v>
      </c>
      <c r="C14" s="101">
        <v>96536</v>
      </c>
      <c r="D14" s="105" t="s">
        <v>42</v>
      </c>
      <c r="E14" s="76" t="s">
        <v>30</v>
      </c>
      <c r="F14" s="99"/>
      <c r="G14" s="100"/>
      <c r="H14" s="76"/>
      <c r="I14" s="196"/>
      <c r="J14" s="197"/>
      <c r="L14" s="198"/>
    </row>
    <row r="15" ht="34.5" customHeight="1" spans="1:12">
      <c r="A15" s="95" t="s">
        <v>43</v>
      </c>
      <c r="B15" s="96" t="s">
        <v>28</v>
      </c>
      <c r="C15" s="101">
        <v>96543</v>
      </c>
      <c r="D15" s="105" t="s">
        <v>44</v>
      </c>
      <c r="E15" s="76" t="s">
        <v>33</v>
      </c>
      <c r="F15" s="99"/>
      <c r="G15" s="100"/>
      <c r="H15" s="76"/>
      <c r="I15" s="196"/>
      <c r="J15" s="197"/>
      <c r="L15" s="198"/>
    </row>
    <row r="16" ht="34.5" customHeight="1" spans="1:12">
      <c r="A16" s="95" t="s">
        <v>45</v>
      </c>
      <c r="B16" s="96" t="s">
        <v>28</v>
      </c>
      <c r="C16" s="101">
        <v>96546</v>
      </c>
      <c r="D16" s="105" t="s">
        <v>46</v>
      </c>
      <c r="E16" s="76" t="s">
        <v>33</v>
      </c>
      <c r="F16" s="99"/>
      <c r="G16" s="100"/>
      <c r="H16" s="76"/>
      <c r="I16" s="196"/>
      <c r="J16" s="197"/>
      <c r="L16" s="198"/>
    </row>
    <row r="17" ht="40.5" customHeight="1" spans="1:12">
      <c r="A17" s="95" t="s">
        <v>47</v>
      </c>
      <c r="B17" s="96" t="s">
        <v>28</v>
      </c>
      <c r="C17" s="101">
        <v>96617</v>
      </c>
      <c r="D17" s="105" t="s">
        <v>48</v>
      </c>
      <c r="E17" s="76" t="s">
        <v>30</v>
      </c>
      <c r="F17" s="99"/>
      <c r="G17" s="100"/>
      <c r="H17" s="76"/>
      <c r="I17" s="196"/>
      <c r="J17" s="197"/>
      <c r="L17" s="198"/>
    </row>
    <row r="18" ht="46.5" customHeight="1" spans="1:12">
      <c r="A18" s="95" t="s">
        <v>49</v>
      </c>
      <c r="B18" s="96" t="s">
        <v>28</v>
      </c>
      <c r="C18" s="101">
        <v>98557</v>
      </c>
      <c r="D18" s="105" t="s">
        <v>50</v>
      </c>
      <c r="E18" s="76" t="s">
        <v>30</v>
      </c>
      <c r="F18" s="99"/>
      <c r="G18" s="100"/>
      <c r="H18" s="76"/>
      <c r="I18" s="196"/>
      <c r="J18" s="197"/>
      <c r="L18" s="198"/>
    </row>
    <row r="19" ht="34.5" customHeight="1" spans="1:12">
      <c r="A19" s="95" t="s">
        <v>51</v>
      </c>
      <c r="B19" s="96" t="s">
        <v>28</v>
      </c>
      <c r="C19" s="101">
        <v>96526</v>
      </c>
      <c r="D19" s="105" t="s">
        <v>52</v>
      </c>
      <c r="E19" s="76" t="s">
        <v>40</v>
      </c>
      <c r="F19" s="99"/>
      <c r="G19" s="100"/>
      <c r="H19" s="76"/>
      <c r="I19" s="196"/>
      <c r="J19" s="197"/>
      <c r="L19" s="198"/>
    </row>
    <row r="20" ht="41.25" customHeight="1" spans="1:10">
      <c r="A20" s="95" t="s">
        <v>53</v>
      </c>
      <c r="B20" s="96" t="s">
        <v>28</v>
      </c>
      <c r="C20" s="106" t="s">
        <v>54</v>
      </c>
      <c r="D20" s="107" t="s">
        <v>55</v>
      </c>
      <c r="E20" s="76" t="s">
        <v>30</v>
      </c>
      <c r="F20" s="108"/>
      <c r="G20" s="109"/>
      <c r="H20" s="76"/>
      <c r="I20" s="196"/>
      <c r="J20" s="197"/>
    </row>
    <row r="21" ht="34.5" customHeight="1" spans="1:10">
      <c r="A21" s="95" t="s">
        <v>56</v>
      </c>
      <c r="B21" s="96" t="s">
        <v>28</v>
      </c>
      <c r="C21" s="110" t="s">
        <v>57</v>
      </c>
      <c r="D21" s="107" t="s">
        <v>58</v>
      </c>
      <c r="E21" s="76" t="s">
        <v>59</v>
      </c>
      <c r="F21" s="111"/>
      <c r="G21" s="111"/>
      <c r="H21" s="76"/>
      <c r="I21" s="196"/>
      <c r="J21" s="197"/>
    </row>
    <row r="22" ht="13.5" customHeight="1" spans="1:10">
      <c r="A22" s="89" t="s">
        <v>60</v>
      </c>
      <c r="B22" s="92"/>
      <c r="C22" s="91"/>
      <c r="D22" s="112" t="s">
        <v>61</v>
      </c>
      <c r="E22" s="92"/>
      <c r="F22" s="92"/>
      <c r="G22" s="92"/>
      <c r="H22" s="92"/>
      <c r="I22" s="92"/>
      <c r="J22" s="199">
        <f>SUM(J23:J23)</f>
        <v>0</v>
      </c>
    </row>
    <row r="23" ht="51" spans="1:10">
      <c r="A23" s="95" t="s">
        <v>62</v>
      </c>
      <c r="B23" s="113" t="s">
        <v>28</v>
      </c>
      <c r="C23" s="114" t="s">
        <v>63</v>
      </c>
      <c r="D23" s="115" t="s">
        <v>64</v>
      </c>
      <c r="E23" s="76" t="s">
        <v>30</v>
      </c>
      <c r="F23" s="116"/>
      <c r="G23" s="117"/>
      <c r="H23" s="118"/>
      <c r="I23" s="196"/>
      <c r="J23" s="111"/>
    </row>
    <row r="24" ht="13.5" customHeight="1" spans="1:10">
      <c r="A24" s="89" t="s">
        <v>65</v>
      </c>
      <c r="B24" s="92"/>
      <c r="C24" s="91"/>
      <c r="D24" s="112" t="s">
        <v>66</v>
      </c>
      <c r="E24" s="90"/>
      <c r="F24" s="94"/>
      <c r="G24" s="94"/>
      <c r="H24" s="90"/>
      <c r="I24" s="90"/>
      <c r="J24" s="199">
        <f>SUM(J25:J29)</f>
        <v>0</v>
      </c>
    </row>
    <row r="25" ht="51.75" customHeight="1" spans="1:10">
      <c r="A25" s="95" t="s">
        <v>67</v>
      </c>
      <c r="B25" s="113" t="s">
        <v>28</v>
      </c>
      <c r="C25" s="114" t="s">
        <v>68</v>
      </c>
      <c r="D25" s="105" t="s">
        <v>69</v>
      </c>
      <c r="E25" s="76" t="s">
        <v>30</v>
      </c>
      <c r="F25" s="116"/>
      <c r="G25" s="117"/>
      <c r="H25" s="118"/>
      <c r="I25" s="196"/>
      <c r="J25" s="111"/>
    </row>
    <row r="26" ht="51" customHeight="1" spans="1:10">
      <c r="A26" s="119" t="s">
        <v>70</v>
      </c>
      <c r="B26" s="113" t="s">
        <v>28</v>
      </c>
      <c r="C26" s="120" t="s">
        <v>71</v>
      </c>
      <c r="D26" s="121" t="s">
        <v>72</v>
      </c>
      <c r="E26" s="76" t="s">
        <v>30</v>
      </c>
      <c r="F26" s="122"/>
      <c r="G26" s="123"/>
      <c r="H26" s="118"/>
      <c r="I26" s="196"/>
      <c r="J26" s="111"/>
    </row>
    <row r="27" ht="25.5" spans="1:10">
      <c r="A27" s="124" t="s">
        <v>73</v>
      </c>
      <c r="B27" s="96" t="s">
        <v>74</v>
      </c>
      <c r="C27" s="101" t="s">
        <v>75</v>
      </c>
      <c r="D27" s="107" t="s">
        <v>76</v>
      </c>
      <c r="E27" s="125" t="s">
        <v>77</v>
      </c>
      <c r="F27" s="126"/>
      <c r="G27" s="127"/>
      <c r="H27" s="118"/>
      <c r="I27" s="196"/>
      <c r="J27" s="111"/>
    </row>
    <row r="28" spans="1:10">
      <c r="A28" s="124" t="s">
        <v>78</v>
      </c>
      <c r="B28" s="96" t="s">
        <v>28</v>
      </c>
      <c r="C28" s="101" t="s">
        <v>79</v>
      </c>
      <c r="D28" s="128" t="s">
        <v>80</v>
      </c>
      <c r="E28" s="125" t="s">
        <v>77</v>
      </c>
      <c r="F28" s="126"/>
      <c r="G28" s="127"/>
      <c r="H28" s="118"/>
      <c r="I28" s="196"/>
      <c r="J28" s="111"/>
    </row>
    <row r="29" ht="27.75" customHeight="1" spans="1:10">
      <c r="A29" s="124" t="s">
        <v>81</v>
      </c>
      <c r="B29" s="129" t="s">
        <v>28</v>
      </c>
      <c r="C29" s="110" t="s">
        <v>82</v>
      </c>
      <c r="D29" s="104" t="s">
        <v>83</v>
      </c>
      <c r="E29" s="76" t="s">
        <v>30</v>
      </c>
      <c r="F29" s="126"/>
      <c r="G29" s="127"/>
      <c r="H29" s="125"/>
      <c r="I29" s="196"/>
      <c r="J29" s="111"/>
    </row>
    <row r="30" ht="13.5" customHeight="1" spans="1:10">
      <c r="A30" s="89" t="s">
        <v>84</v>
      </c>
      <c r="B30" s="92"/>
      <c r="C30" s="91"/>
      <c r="D30" s="92" t="s">
        <v>85</v>
      </c>
      <c r="E30" s="90"/>
      <c r="F30" s="94"/>
      <c r="G30" s="94"/>
      <c r="H30" s="90"/>
      <c r="I30" s="90"/>
      <c r="J30" s="199">
        <f>SUM(J31:J34)</f>
        <v>0</v>
      </c>
    </row>
    <row r="31" spans="1:10">
      <c r="A31" s="95" t="s">
        <v>86</v>
      </c>
      <c r="B31" s="129" t="s">
        <v>28</v>
      </c>
      <c r="C31" s="130" t="s">
        <v>87</v>
      </c>
      <c r="D31" s="131" t="s">
        <v>88</v>
      </c>
      <c r="E31" s="132" t="s">
        <v>30</v>
      </c>
      <c r="F31" s="133"/>
      <c r="G31" s="133"/>
      <c r="H31" s="134"/>
      <c r="I31" s="200"/>
      <c r="J31" s="162"/>
    </row>
    <row r="32" ht="38.25" spans="1:10">
      <c r="A32" s="135" t="s">
        <v>89</v>
      </c>
      <c r="B32" s="129" t="s">
        <v>28</v>
      </c>
      <c r="C32" s="136" t="s">
        <v>90</v>
      </c>
      <c r="D32" s="135" t="s">
        <v>91</v>
      </c>
      <c r="E32" s="62" t="s">
        <v>40</v>
      </c>
      <c r="F32" s="126"/>
      <c r="G32" s="137"/>
      <c r="H32" s="138"/>
      <c r="I32" s="201"/>
      <c r="J32" s="111"/>
    </row>
    <row r="33" s="55" customFormat="1" ht="38.25" spans="1:35">
      <c r="A33" s="107" t="s">
        <v>92</v>
      </c>
      <c r="B33" s="96" t="s">
        <v>28</v>
      </c>
      <c r="C33" s="139" t="s">
        <v>93</v>
      </c>
      <c r="D33" s="128" t="s">
        <v>94</v>
      </c>
      <c r="E33" s="76" t="s">
        <v>30</v>
      </c>
      <c r="F33" s="111"/>
      <c r="G33" s="140"/>
      <c r="H33" s="141"/>
      <c r="I33" s="202"/>
      <c r="J33" s="111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 s="215"/>
      <c r="AI33" s="215"/>
    </row>
    <row r="34" s="55" customFormat="1" ht="38.25" spans="1:35">
      <c r="A34" s="107" t="s">
        <v>95</v>
      </c>
      <c r="B34" s="96" t="s">
        <v>28</v>
      </c>
      <c r="C34" s="139" t="s">
        <v>93</v>
      </c>
      <c r="D34" s="128" t="s">
        <v>96</v>
      </c>
      <c r="E34" s="76" t="s">
        <v>30</v>
      </c>
      <c r="F34" s="111"/>
      <c r="G34" s="140"/>
      <c r="H34" s="141"/>
      <c r="I34" s="202"/>
      <c r="J34" s="111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</row>
    <row r="35" ht="13.5" customHeight="1" spans="1:10">
      <c r="A35" s="142" t="s">
        <v>97</v>
      </c>
      <c r="B35" s="143"/>
      <c r="C35" s="144"/>
      <c r="D35" s="143" t="s">
        <v>98</v>
      </c>
      <c r="E35" s="145"/>
      <c r="F35" s="146"/>
      <c r="G35" s="146"/>
      <c r="H35" s="145"/>
      <c r="I35" s="145"/>
      <c r="J35" s="199">
        <f>SUM(J36:J37)</f>
        <v>0</v>
      </c>
    </row>
    <row r="36" ht="42" customHeight="1" spans="1:10">
      <c r="A36" s="121" t="s">
        <v>99</v>
      </c>
      <c r="B36" s="147" t="s">
        <v>28</v>
      </c>
      <c r="C36" s="148" t="s">
        <v>100</v>
      </c>
      <c r="D36" s="149" t="s">
        <v>101</v>
      </c>
      <c r="E36" s="62" t="s">
        <v>30</v>
      </c>
      <c r="F36" s="122"/>
      <c r="G36" s="150"/>
      <c r="H36" s="151"/>
      <c r="I36" s="201"/>
      <c r="J36" s="111"/>
    </row>
    <row r="37" s="33" customFormat="1" ht="54.75" customHeight="1" spans="1:35">
      <c r="A37" s="107" t="s">
        <v>102</v>
      </c>
      <c r="B37" s="96" t="s">
        <v>28</v>
      </c>
      <c r="C37" s="139" t="s">
        <v>103</v>
      </c>
      <c r="D37" s="152" t="s">
        <v>104</v>
      </c>
      <c r="E37" s="76" t="s">
        <v>30</v>
      </c>
      <c r="F37" s="111"/>
      <c r="G37" s="140"/>
      <c r="H37" s="141"/>
      <c r="I37" s="202"/>
      <c r="J37" s="111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</row>
    <row r="38" ht="13.5" customHeight="1" spans="1:10">
      <c r="A38" s="89" t="s">
        <v>105</v>
      </c>
      <c r="B38" s="92"/>
      <c r="C38" s="91"/>
      <c r="D38" s="153" t="s">
        <v>106</v>
      </c>
      <c r="E38" s="90"/>
      <c r="F38" s="90"/>
      <c r="G38" s="90"/>
      <c r="H38" s="90"/>
      <c r="I38" s="90"/>
      <c r="J38" s="199">
        <f>SUM(J39:J40)</f>
        <v>0</v>
      </c>
    </row>
    <row r="39" ht="34.5" customHeight="1" spans="1:10">
      <c r="A39" s="107" t="s">
        <v>107</v>
      </c>
      <c r="B39" s="96" t="s">
        <v>28</v>
      </c>
      <c r="C39" s="154" t="s">
        <v>108</v>
      </c>
      <c r="D39" s="155" t="s">
        <v>109</v>
      </c>
      <c r="E39" s="132" t="s">
        <v>26</v>
      </c>
      <c r="F39" s="133"/>
      <c r="G39" s="156"/>
      <c r="H39" s="157"/>
      <c r="I39" s="200"/>
      <c r="J39" s="162"/>
    </row>
    <row r="40" ht="51" spans="1:26">
      <c r="A40" s="107" t="s">
        <v>110</v>
      </c>
      <c r="B40" s="96" t="s">
        <v>28</v>
      </c>
      <c r="C40" s="158" t="s">
        <v>111</v>
      </c>
      <c r="D40" s="105" t="s">
        <v>112</v>
      </c>
      <c r="E40" s="76" t="s">
        <v>30</v>
      </c>
      <c r="F40" s="111"/>
      <c r="G40" s="140"/>
      <c r="H40" s="141"/>
      <c r="I40" s="196"/>
      <c r="J40" s="111"/>
      <c r="K40" s="198"/>
      <c r="L40" s="198"/>
      <c r="M40" s="198"/>
      <c r="P40" s="198"/>
      <c r="Q40" s="198"/>
      <c r="R40" s="198"/>
      <c r="S40" s="198"/>
      <c r="T40" s="198"/>
      <c r="U40" s="198"/>
      <c r="V40" s="198"/>
      <c r="W40" s="198"/>
      <c r="X40" s="198"/>
      <c r="Y40" s="198"/>
      <c r="Z40" s="198"/>
    </row>
    <row r="41" ht="13.5" customHeight="1" spans="1:10">
      <c r="A41" s="89" t="s">
        <v>113</v>
      </c>
      <c r="B41" s="92"/>
      <c r="C41" s="91"/>
      <c r="D41" s="153" t="s">
        <v>114</v>
      </c>
      <c r="E41" s="90"/>
      <c r="F41" s="90"/>
      <c r="G41" s="90"/>
      <c r="H41" s="90"/>
      <c r="I41" s="90"/>
      <c r="J41" s="203">
        <f>SUM(J42:J43)</f>
        <v>0</v>
      </c>
    </row>
    <row r="42" ht="25.5" spans="1:12">
      <c r="A42" s="119" t="s">
        <v>115</v>
      </c>
      <c r="B42" s="147" t="s">
        <v>28</v>
      </c>
      <c r="C42" s="148" t="s">
        <v>116</v>
      </c>
      <c r="D42" s="149" t="s">
        <v>117</v>
      </c>
      <c r="E42" s="62" t="s">
        <v>30</v>
      </c>
      <c r="F42" s="122"/>
      <c r="G42" s="150"/>
      <c r="H42" s="151"/>
      <c r="I42" s="201"/>
      <c r="J42" s="111"/>
      <c r="L42" s="198"/>
    </row>
    <row r="43" s="33" customFormat="1" ht="25.5" spans="1:35">
      <c r="A43" s="159" t="s">
        <v>118</v>
      </c>
      <c r="B43" s="96" t="s">
        <v>28</v>
      </c>
      <c r="C43" s="160" t="s">
        <v>119</v>
      </c>
      <c r="D43" s="161" t="s">
        <v>120</v>
      </c>
      <c r="E43" s="132" t="s">
        <v>121</v>
      </c>
      <c r="F43" s="162"/>
      <c r="G43" s="163"/>
      <c r="H43" s="164"/>
      <c r="I43" s="204"/>
      <c r="J43" s="162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</row>
    <row r="44" ht="13.5" customHeight="1" spans="1:10">
      <c r="A44" s="142" t="s">
        <v>122</v>
      </c>
      <c r="B44" s="143"/>
      <c r="C44" s="144"/>
      <c r="D44" s="143" t="s">
        <v>123</v>
      </c>
      <c r="E44" s="145"/>
      <c r="F44" s="146"/>
      <c r="G44" s="146"/>
      <c r="H44" s="145"/>
      <c r="I44" s="145"/>
      <c r="J44" s="203">
        <f>SUM(J45:J47)</f>
        <v>0</v>
      </c>
    </row>
    <row r="45" ht="65.25" customHeight="1" spans="1:10">
      <c r="A45" s="95" t="s">
        <v>124</v>
      </c>
      <c r="B45" s="113" t="s">
        <v>28</v>
      </c>
      <c r="C45" s="148" t="s">
        <v>125</v>
      </c>
      <c r="D45" s="104" t="s">
        <v>126</v>
      </c>
      <c r="E45" s="165" t="s">
        <v>127</v>
      </c>
      <c r="F45" s="166"/>
      <c r="G45" s="166"/>
      <c r="H45" s="165"/>
      <c r="I45" s="205"/>
      <c r="J45" s="111"/>
    </row>
    <row r="46" ht="51" spans="1:10">
      <c r="A46" s="159" t="s">
        <v>128</v>
      </c>
      <c r="B46" s="96" t="s">
        <v>28</v>
      </c>
      <c r="C46" s="158" t="s">
        <v>129</v>
      </c>
      <c r="D46" s="128" t="s">
        <v>130</v>
      </c>
      <c r="E46" s="141" t="s">
        <v>127</v>
      </c>
      <c r="F46" s="140"/>
      <c r="G46" s="140"/>
      <c r="H46" s="141"/>
      <c r="I46" s="205"/>
      <c r="J46" s="111"/>
    </row>
    <row r="47" ht="38.25" spans="1:10">
      <c r="A47" s="159" t="s">
        <v>131</v>
      </c>
      <c r="B47" s="96" t="s">
        <v>28</v>
      </c>
      <c r="C47" s="139" t="s">
        <v>132</v>
      </c>
      <c r="D47" s="128" t="s">
        <v>133</v>
      </c>
      <c r="E47" s="141" t="s">
        <v>127</v>
      </c>
      <c r="F47" s="140"/>
      <c r="G47" s="140"/>
      <c r="H47" s="141"/>
      <c r="I47" s="108"/>
      <c r="J47" s="111"/>
    </row>
    <row r="48" s="71" customFormat="1" spans="1:10">
      <c r="A48" s="167"/>
      <c r="B48" s="168"/>
      <c r="C48" s="169"/>
      <c r="D48" s="170"/>
      <c r="E48" s="169"/>
      <c r="F48" s="171"/>
      <c r="G48" s="171"/>
      <c r="H48" s="169"/>
      <c r="I48" s="206"/>
      <c r="J48" s="207"/>
    </row>
    <row r="49" ht="13.5" customHeight="1" spans="1:10">
      <c r="A49" s="172"/>
      <c r="B49" s="172"/>
      <c r="C49" s="173"/>
      <c r="D49" s="174"/>
      <c r="E49" s="172"/>
      <c r="F49" s="172"/>
      <c r="G49" s="172"/>
      <c r="H49" s="172"/>
      <c r="I49" s="172"/>
      <c r="J49" s="172"/>
    </row>
    <row r="50" ht="13.5" customHeight="1" spans="1:10">
      <c r="A50" s="172"/>
      <c r="B50" s="172"/>
      <c r="C50" s="173"/>
      <c r="D50" s="174"/>
      <c r="E50" s="172"/>
      <c r="F50" s="172"/>
      <c r="G50" s="172"/>
      <c r="H50" s="172"/>
      <c r="I50" s="172"/>
      <c r="J50" s="172"/>
    </row>
    <row r="51" ht="30" customHeight="1" spans="5:10">
      <c r="E51" s="76" t="s">
        <v>127</v>
      </c>
      <c r="F51" s="76">
        <v>4</v>
      </c>
      <c r="G51" s="175" t="s">
        <v>134</v>
      </c>
      <c r="H51" s="176"/>
      <c r="I51" s="208"/>
      <c r="J51" s="209">
        <f>J6*F51</f>
        <v>0</v>
      </c>
    </row>
    <row r="52" ht="26.25" spans="5:10">
      <c r="E52" s="46"/>
      <c r="F52" s="46"/>
      <c r="G52" s="177"/>
      <c r="H52" s="177"/>
      <c r="I52" s="210" t="s">
        <v>135</v>
      </c>
      <c r="J52" s="211">
        <f>SUM(J51:J51)</f>
        <v>0</v>
      </c>
    </row>
    <row r="53" ht="13.5" customHeight="1" spans="5:10">
      <c r="E53" s="46"/>
      <c r="F53" s="46"/>
      <c r="G53" s="177"/>
      <c r="H53" s="177"/>
      <c r="I53" s="212"/>
      <c r="J53" s="213"/>
    </row>
    <row r="54" ht="13.5" customHeight="1" spans="5:10">
      <c r="E54" s="46"/>
      <c r="F54" s="46"/>
      <c r="G54" s="177"/>
      <c r="H54" s="177"/>
      <c r="I54" s="212"/>
      <c r="J54" s="213"/>
    </row>
    <row r="55" ht="13.5" customHeight="1" spans="5:10">
      <c r="E55" s="46"/>
      <c r="F55" s="46"/>
      <c r="G55" s="177"/>
      <c r="H55" s="177"/>
      <c r="I55" s="214"/>
      <c r="J55" s="213"/>
    </row>
    <row r="57" ht="13.5" customHeight="1" spans="1:10">
      <c r="A57" s="178" t="s">
        <v>136</v>
      </c>
      <c r="B57" s="178"/>
      <c r="C57" s="178"/>
      <c r="D57" s="179"/>
      <c r="G57" s="180"/>
      <c r="H57" s="180"/>
      <c r="I57" s="180"/>
      <c r="J57" s="180"/>
    </row>
    <row r="58" ht="13.5" customHeight="1" spans="1:10">
      <c r="A58" s="181" t="s">
        <v>137</v>
      </c>
      <c r="B58" s="181"/>
      <c r="C58" s="181"/>
      <c r="D58" s="182"/>
      <c r="F58" s="183"/>
      <c r="G58" s="184" t="s">
        <v>138</v>
      </c>
      <c r="H58" s="51"/>
      <c r="I58" s="51"/>
      <c r="J58" s="51"/>
    </row>
    <row r="59" ht="13.5" customHeight="1" spans="3:3">
      <c r="C59" s="68"/>
    </row>
    <row r="60" ht="13.5" customHeight="1" spans="1:5">
      <c r="A60" s="185"/>
      <c r="B60" s="185"/>
      <c r="C60" s="186"/>
      <c r="D60" s="187"/>
      <c r="E60" s="188"/>
    </row>
    <row r="61" ht="13.5" customHeight="1" spans="1:4">
      <c r="A61" s="189" t="s">
        <v>139</v>
      </c>
      <c r="B61" s="189"/>
      <c r="C61" s="189"/>
      <c r="D61" s="189"/>
    </row>
    <row r="62" ht="13.5" customHeight="1" spans="1:5">
      <c r="A62" s="190" t="s">
        <v>140</v>
      </c>
      <c r="B62" s="190"/>
      <c r="C62" s="190"/>
      <c r="D62" s="190"/>
      <c r="E62" s="188"/>
    </row>
    <row r="63" customHeight="1" spans="1:5">
      <c r="A63" s="190" t="s">
        <v>141</v>
      </c>
      <c r="B63" s="190"/>
      <c r="C63" s="190"/>
      <c r="D63" s="190"/>
      <c r="E63" s="188"/>
    </row>
    <row r="64" customHeight="1" spans="1:5">
      <c r="A64" s="190" t="s">
        <v>142</v>
      </c>
      <c r="B64" s="190"/>
      <c r="C64" s="190"/>
      <c r="D64" s="190"/>
      <c r="E64" s="188"/>
    </row>
  </sheetData>
  <mergeCells count="27">
    <mergeCell ref="C1:D1"/>
    <mergeCell ref="E1:G1"/>
    <mergeCell ref="H1:J1"/>
    <mergeCell ref="C2:D2"/>
    <mergeCell ref="E2:G2"/>
    <mergeCell ref="C3:D3"/>
    <mergeCell ref="E3:G3"/>
    <mergeCell ref="A6:B6"/>
    <mergeCell ref="G51:I51"/>
    <mergeCell ref="A57:C57"/>
    <mergeCell ref="G57:J57"/>
    <mergeCell ref="A58:C58"/>
    <mergeCell ref="A61:D61"/>
    <mergeCell ref="A62:D62"/>
    <mergeCell ref="A63:D63"/>
    <mergeCell ref="A64:D6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A1:B3"/>
  </mergeCells>
  <conditionalFormatting sqref="B33">
    <cfRule type="expression" dxfId="0" priority="1">
      <formula>$C33=1</formula>
    </cfRule>
    <cfRule type="expression" dxfId="1" priority="2">
      <formula>OR($C33=0,$C33=2,$C33=3,$C33=4)</formula>
    </cfRule>
  </conditionalFormatting>
  <dataValidations count="1">
    <dataValidation type="list" allowBlank="1" sqref="M20:M23">
      <formula1>"SINAPI,SINAPI-I,SICRO,Composição,Cotação"</formula1>
    </dataValidation>
  </dataValidations>
  <printOptions horizontalCentered="1"/>
  <pageMargins left="0.236220472440945" right="0.236220472440945" top="0.748031496062992" bottom="0.748031496062992" header="0.31496062992126" footer="0.31496062992126"/>
  <pageSetup paperSize="9" scale="58" firstPageNumber="0" fitToHeight="0" orientation="portrait" useFirstPageNumber="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3:S128"/>
  <sheetViews>
    <sheetView workbookViewId="0">
      <selection activeCell="H52" sqref="H52"/>
    </sheetView>
  </sheetViews>
  <sheetFormatPr defaultColWidth="9" defaultRowHeight="12.75"/>
  <cols>
    <col min="17" max="17" width="8.71428571428571" customWidth="1"/>
  </cols>
  <sheetData>
    <row r="3" spans="3:12">
      <c r="C3" s="30" t="s">
        <v>143</v>
      </c>
      <c r="D3" s="31"/>
      <c r="E3" s="31"/>
      <c r="F3" s="31"/>
      <c r="G3" s="31"/>
      <c r="H3" s="31"/>
      <c r="I3" s="31"/>
      <c r="J3" s="31"/>
      <c r="K3" s="31"/>
      <c r="L3" s="53"/>
    </row>
    <row r="5" spans="3:12">
      <c r="C5" s="32" t="s">
        <v>144</v>
      </c>
      <c r="D5" s="33"/>
      <c r="E5" s="33"/>
      <c r="F5" s="33"/>
      <c r="G5" s="33"/>
      <c r="H5" s="33"/>
      <c r="I5" s="54"/>
      <c r="J5" s="55"/>
      <c r="K5" s="56">
        <v>0.5</v>
      </c>
      <c r="L5" s="57"/>
    </row>
    <row r="6" spans="3:12">
      <c r="C6" s="32" t="s">
        <v>145</v>
      </c>
      <c r="D6" s="33"/>
      <c r="E6" s="33"/>
      <c r="F6" s="33"/>
      <c r="G6" s="33"/>
      <c r="H6" s="33"/>
      <c r="I6" s="33"/>
      <c r="J6" s="54"/>
      <c r="K6" s="56">
        <v>0.035</v>
      </c>
      <c r="L6" s="57"/>
    </row>
    <row r="7" spans="2:2">
      <c r="B7" t="s">
        <v>146</v>
      </c>
    </row>
    <row r="8" spans="2:2">
      <c r="B8" t="s">
        <v>146</v>
      </c>
    </row>
    <row r="9" spans="2:12">
      <c r="B9" t="s">
        <v>146</v>
      </c>
      <c r="C9" s="34" t="s">
        <v>6</v>
      </c>
      <c r="D9" s="35"/>
      <c r="E9" s="35"/>
      <c r="F9" s="35"/>
      <c r="G9" s="35"/>
      <c r="H9" s="35"/>
      <c r="I9" s="35"/>
      <c r="J9" s="35"/>
      <c r="K9" s="35"/>
      <c r="L9" s="58"/>
    </row>
    <row r="10" spans="2:2">
      <c r="B10" t="s">
        <v>146</v>
      </c>
    </row>
    <row r="11" spans="2:12">
      <c r="B11" t="s">
        <v>146</v>
      </c>
      <c r="C11" s="36" t="s">
        <v>147</v>
      </c>
      <c r="D11" s="37"/>
      <c r="E11" s="37"/>
      <c r="F11" s="37"/>
      <c r="G11" s="37"/>
      <c r="H11" s="37"/>
      <c r="I11" s="37"/>
      <c r="J11" s="37"/>
      <c r="K11" s="37"/>
      <c r="L11" s="59"/>
    </row>
    <row r="12" spans="2:12">
      <c r="B12" t="s">
        <v>146</v>
      </c>
      <c r="C12" s="38" t="s">
        <v>148</v>
      </c>
      <c r="D12" s="39"/>
      <c r="E12" s="39"/>
      <c r="F12" s="39"/>
      <c r="G12" s="39"/>
      <c r="H12" s="39"/>
      <c r="I12" s="39"/>
      <c r="J12" s="39"/>
      <c r="K12" s="39"/>
      <c r="L12" s="60"/>
    </row>
    <row r="13" spans="2:2">
      <c r="B13" t="s">
        <v>146</v>
      </c>
    </row>
    <row r="14" spans="2:12">
      <c r="B14" t="s">
        <v>146</v>
      </c>
      <c r="C14" s="40" t="s">
        <v>149</v>
      </c>
      <c r="D14" s="41"/>
      <c r="E14" s="41"/>
      <c r="F14" s="41"/>
      <c r="G14" s="41"/>
      <c r="H14" s="41"/>
      <c r="I14" s="41"/>
      <c r="J14" s="61"/>
      <c r="K14" s="62" t="s">
        <v>150</v>
      </c>
      <c r="L14" s="62" t="s">
        <v>151</v>
      </c>
    </row>
    <row r="15" spans="2:12">
      <c r="B15" t="s">
        <v>146</v>
      </c>
      <c r="C15" s="42"/>
      <c r="D15" s="43"/>
      <c r="E15" s="43"/>
      <c r="F15" s="43"/>
      <c r="G15" s="43"/>
      <c r="H15" s="43"/>
      <c r="I15" s="43"/>
      <c r="J15" s="63"/>
      <c r="K15" s="64"/>
      <c r="L15" s="64"/>
    </row>
    <row r="16" spans="2:19">
      <c r="B16" t="s">
        <v>146</v>
      </c>
      <c r="C16" s="44" t="s">
        <v>152</v>
      </c>
      <c r="D16" s="44"/>
      <c r="E16" s="44"/>
      <c r="F16" s="44"/>
      <c r="G16" s="44"/>
      <c r="H16" s="44"/>
      <c r="I16" s="44"/>
      <c r="J16" s="44"/>
      <c r="K16" s="44" t="s">
        <v>153</v>
      </c>
      <c r="L16" s="65"/>
      <c r="Q16" s="70"/>
      <c r="R16" s="70"/>
      <c r="S16" s="70"/>
    </row>
    <row r="17" spans="2:19">
      <c r="B17" t="s">
        <v>146</v>
      </c>
      <c r="C17" s="44" t="s">
        <v>154</v>
      </c>
      <c r="D17" s="44"/>
      <c r="E17" s="44"/>
      <c r="F17" s="44"/>
      <c r="G17" s="44"/>
      <c r="H17" s="44"/>
      <c r="I17" s="44"/>
      <c r="J17" s="44"/>
      <c r="K17" s="44" t="s">
        <v>155</v>
      </c>
      <c r="L17" s="65"/>
      <c r="Q17" s="70"/>
      <c r="R17" s="70"/>
      <c r="S17" s="70"/>
    </row>
    <row r="18" spans="2:19">
      <c r="B18" t="s">
        <v>146</v>
      </c>
      <c r="C18" s="44" t="s">
        <v>156</v>
      </c>
      <c r="D18" s="44"/>
      <c r="E18" s="44"/>
      <c r="F18" s="44"/>
      <c r="G18" s="44"/>
      <c r="H18" s="44"/>
      <c r="I18" s="44"/>
      <c r="J18" s="44"/>
      <c r="K18" s="44" t="s">
        <v>157</v>
      </c>
      <c r="L18" s="65"/>
      <c r="Q18" s="70"/>
      <c r="R18" s="70"/>
      <c r="S18" s="70"/>
    </row>
    <row r="19" spans="2:19">
      <c r="B19" t="s">
        <v>146</v>
      </c>
      <c r="C19" s="44" t="s">
        <v>158</v>
      </c>
      <c r="D19" s="44"/>
      <c r="E19" s="44"/>
      <c r="F19" s="44"/>
      <c r="G19" s="44"/>
      <c r="H19" s="44"/>
      <c r="I19" s="44"/>
      <c r="J19" s="44"/>
      <c r="K19" s="44" t="s">
        <v>159</v>
      </c>
      <c r="L19" s="65"/>
      <c r="Q19" s="70"/>
      <c r="R19" s="70"/>
      <c r="S19" s="70"/>
    </row>
    <row r="20" spans="2:19">
      <c r="B20" t="s">
        <v>146</v>
      </c>
      <c r="C20" s="44" t="s">
        <v>160</v>
      </c>
      <c r="D20" s="44"/>
      <c r="E20" s="44"/>
      <c r="F20" s="44"/>
      <c r="G20" s="44"/>
      <c r="H20" s="44"/>
      <c r="I20" s="44"/>
      <c r="J20" s="44"/>
      <c r="K20" s="44" t="s">
        <v>161</v>
      </c>
      <c r="L20" s="65"/>
      <c r="Q20" s="70"/>
      <c r="R20" s="70"/>
      <c r="S20" s="70"/>
    </row>
    <row r="21" spans="2:19">
      <c r="B21" t="s">
        <v>146</v>
      </c>
      <c r="C21" s="44" t="s">
        <v>162</v>
      </c>
      <c r="D21" s="44"/>
      <c r="E21" s="44"/>
      <c r="F21" s="44"/>
      <c r="G21" s="44"/>
      <c r="H21" s="44"/>
      <c r="I21" s="44"/>
      <c r="J21" s="44"/>
      <c r="K21" s="44" t="s">
        <v>163</v>
      </c>
      <c r="L21" s="66"/>
      <c r="Q21" s="70"/>
      <c r="R21" s="70"/>
      <c r="S21" s="70"/>
    </row>
    <row r="22" spans="2:19">
      <c r="B22" t="s">
        <v>146</v>
      </c>
      <c r="C22" s="44" t="s">
        <v>164</v>
      </c>
      <c r="D22" s="44"/>
      <c r="E22" s="44"/>
      <c r="F22" s="44"/>
      <c r="G22" s="44"/>
      <c r="H22" s="44"/>
      <c r="I22" s="44"/>
      <c r="J22" s="44"/>
      <c r="K22" s="44" t="s">
        <v>165</v>
      </c>
      <c r="L22" s="66"/>
      <c r="Q22" s="70"/>
      <c r="R22" s="70"/>
      <c r="S22" s="70"/>
    </row>
    <row r="23" spans="2:19">
      <c r="B23" t="s">
        <v>146</v>
      </c>
      <c r="C23" s="44" t="s">
        <v>166</v>
      </c>
      <c r="D23" s="44"/>
      <c r="E23" s="44"/>
      <c r="F23" s="44"/>
      <c r="G23" s="44"/>
      <c r="H23" s="44"/>
      <c r="I23" s="44"/>
      <c r="J23" s="44"/>
      <c r="K23" s="44" t="s">
        <v>167</v>
      </c>
      <c r="L23" s="66"/>
      <c r="Q23" s="70"/>
      <c r="R23" s="70"/>
      <c r="S23" s="70"/>
    </row>
    <row r="24" spans="2:19">
      <c r="B24" t="s">
        <v>146</v>
      </c>
      <c r="C24" s="44" t="s">
        <v>168</v>
      </c>
      <c r="D24" s="44"/>
      <c r="E24" s="44"/>
      <c r="F24" s="44"/>
      <c r="G24" s="44"/>
      <c r="H24" s="44"/>
      <c r="I24" s="44"/>
      <c r="J24" s="44"/>
      <c r="K24" s="44" t="s">
        <v>169</v>
      </c>
      <c r="L24" s="66"/>
      <c r="Q24" s="70"/>
      <c r="R24" s="70"/>
      <c r="S24" s="70"/>
    </row>
    <row r="25" spans="2:12">
      <c r="B25" t="s">
        <v>146</v>
      </c>
      <c r="C25" s="45"/>
      <c r="D25" s="45"/>
      <c r="E25" s="45"/>
      <c r="F25" s="45"/>
      <c r="G25" s="45"/>
      <c r="H25" s="45"/>
      <c r="I25" s="45"/>
      <c r="J25" s="45"/>
      <c r="K25" s="67"/>
      <c r="L25" s="67"/>
    </row>
    <row r="26" spans="2:2">
      <c r="B26" t="s">
        <v>146</v>
      </c>
    </row>
    <row r="27" spans="2:4">
      <c r="B27" t="s">
        <v>146</v>
      </c>
      <c r="C27" t="str">
        <f>IF(N24&lt;&gt;"ok","X","")</f>
        <v>X</v>
      </c>
      <c r="D27" t="str">
        <f>IF(N24&lt;&gt;"ok","Anexo: Relatório Técnico Circunstanciado justificando a adoção do percentual de cada parcela do BDI.","")</f>
        <v>Anexo: Relatório Técnico Circunstanciado justificando a adoção do percentual de cada parcela do BDI.</v>
      </c>
    </row>
    <row r="28" spans="2:2">
      <c r="B28" t="s">
        <v>146</v>
      </c>
    </row>
    <row r="29" spans="2:12">
      <c r="B29" t="s">
        <v>146</v>
      </c>
      <c r="C29" s="46" t="s">
        <v>170</v>
      </c>
      <c r="D29" s="46"/>
      <c r="E29" s="46"/>
      <c r="F29" s="46"/>
      <c r="G29" s="46"/>
      <c r="H29" s="46"/>
      <c r="I29" s="46"/>
      <c r="J29" s="46"/>
      <c r="K29" s="46"/>
      <c r="L29" s="46"/>
    </row>
    <row r="30" spans="2:10">
      <c r="B30" t="s">
        <v>146</v>
      </c>
      <c r="F30" t="s">
        <v>171</v>
      </c>
      <c r="G30" t="str">
        <f>IF($J12=$A$142,"(1+K1+K2)*(1+K3)","(1+AC + S + R + G)*(1 + DF)*(1+L)")</f>
        <v>(1+K1+K2)*(1+K3)</v>
      </c>
      <c r="J30" s="68" t="s">
        <v>172</v>
      </c>
    </row>
    <row r="31" spans="2:7">
      <c r="B31" t="s">
        <v>146</v>
      </c>
      <c r="G31" t="s">
        <v>173</v>
      </c>
    </row>
    <row r="32" spans="2:2">
      <c r="B32" t="s">
        <v>146</v>
      </c>
    </row>
    <row r="33" ht="27.75" customHeight="1" spans="2:12">
      <c r="B33" t="s">
        <v>146</v>
      </c>
      <c r="C33" s="47" t="s">
        <v>174</v>
      </c>
      <c r="D33" s="47"/>
      <c r="E33" s="47"/>
      <c r="F33" s="47"/>
      <c r="G33" s="47"/>
      <c r="H33" s="47"/>
      <c r="I33" s="47"/>
      <c r="J33" s="47"/>
      <c r="K33" s="47"/>
      <c r="L33" s="47"/>
    </row>
    <row r="34" spans="2:2">
      <c r="B34" t="s">
        <v>146</v>
      </c>
    </row>
    <row r="35" spans="2:12">
      <c r="B35" t="s">
        <v>146</v>
      </c>
      <c r="C35" s="47" t="s">
        <v>175</v>
      </c>
      <c r="D35" s="47"/>
      <c r="E35" s="47"/>
      <c r="F35" s="47"/>
      <c r="G35" s="47"/>
      <c r="H35" s="47"/>
      <c r="I35" s="47"/>
      <c r="J35" s="47"/>
      <c r="K35" s="47"/>
      <c r="L35" s="47"/>
    </row>
    <row r="36" ht="16.5" customHeight="1" spans="2:12">
      <c r="B36" t="s">
        <v>146</v>
      </c>
      <c r="C36" s="47"/>
      <c r="D36" s="47"/>
      <c r="E36" s="47"/>
      <c r="F36" s="47"/>
      <c r="G36" s="47"/>
      <c r="H36" s="47"/>
      <c r="I36" s="47"/>
      <c r="J36" s="47"/>
      <c r="K36" s="47"/>
      <c r="L36" s="47"/>
    </row>
    <row r="37" spans="3:12">
      <c r="C37" s="48"/>
      <c r="D37" s="48"/>
      <c r="E37" s="48"/>
      <c r="F37" s="48"/>
      <c r="G37" s="48"/>
      <c r="H37" s="48"/>
      <c r="I37" s="48"/>
      <c r="J37" s="48"/>
      <c r="K37" s="48"/>
      <c r="L37" s="48"/>
    </row>
    <row r="38" spans="2:3">
      <c r="B38" t="s">
        <v>146</v>
      </c>
      <c r="C38" t="s">
        <v>176</v>
      </c>
    </row>
    <row r="39" ht="61.5" customHeight="1" spans="2:12">
      <c r="B39" t="s">
        <v>146</v>
      </c>
      <c r="C39" s="49"/>
      <c r="D39" s="50"/>
      <c r="E39" s="50"/>
      <c r="F39" s="50"/>
      <c r="G39" s="50"/>
      <c r="H39" s="50"/>
      <c r="I39" s="50"/>
      <c r="J39" s="50"/>
      <c r="K39" s="50"/>
      <c r="L39" s="69"/>
    </row>
    <row r="40" spans="2:2">
      <c r="B40" t="s">
        <v>146</v>
      </c>
    </row>
    <row r="41" spans="2:12">
      <c r="B41" t="s">
        <v>146</v>
      </c>
      <c r="C41" s="28" t="s">
        <v>177</v>
      </c>
      <c r="D41" s="28"/>
      <c r="E41" s="28"/>
      <c r="F41" s="28"/>
      <c r="I41" s="28" t="s">
        <v>178</v>
      </c>
      <c r="J41" s="28"/>
      <c r="K41" s="28"/>
      <c r="L41" s="28"/>
    </row>
    <row r="42" spans="2:9">
      <c r="B42" t="s">
        <v>146</v>
      </c>
      <c r="C42" s="29" t="s">
        <v>137</v>
      </c>
      <c r="I42" s="29" t="s">
        <v>138</v>
      </c>
    </row>
    <row r="43" spans="2:2">
      <c r="B43" t="s">
        <v>146</v>
      </c>
    </row>
    <row r="44" spans="2:2">
      <c r="B44" t="s">
        <v>146</v>
      </c>
    </row>
    <row r="45" spans="2:6">
      <c r="B45" t="s">
        <v>146</v>
      </c>
      <c r="C45" s="51" t="s">
        <v>139</v>
      </c>
      <c r="D45" s="51"/>
      <c r="E45" s="51"/>
      <c r="F45" s="51"/>
    </row>
    <row r="46" spans="2:5">
      <c r="B46" t="s">
        <v>146</v>
      </c>
      <c r="C46" s="29" t="s">
        <v>179</v>
      </c>
      <c r="D46" s="29"/>
      <c r="E46" s="29"/>
    </row>
    <row r="47" spans="2:5">
      <c r="B47" t="s">
        <v>146</v>
      </c>
      <c r="C47" s="29" t="s">
        <v>180</v>
      </c>
      <c r="D47" s="29"/>
      <c r="E47" s="29"/>
    </row>
    <row r="48" spans="2:5">
      <c r="B48" t="s">
        <v>146</v>
      </c>
      <c r="C48" s="29" t="s">
        <v>142</v>
      </c>
      <c r="D48" s="29"/>
      <c r="E48" s="29"/>
    </row>
    <row r="49" spans="2:2">
      <c r="B49" t="s">
        <v>146</v>
      </c>
    </row>
    <row r="50" spans="2:12">
      <c r="B50" t="s">
        <v>181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</row>
    <row r="51" spans="2:2">
      <c r="B51" t="s">
        <v>181</v>
      </c>
    </row>
    <row r="52" spans="2:2">
      <c r="B52" t="s">
        <v>181</v>
      </c>
    </row>
    <row r="53" spans="2:2">
      <c r="B53" t="s">
        <v>181</v>
      </c>
    </row>
    <row r="54" spans="2:2">
      <c r="B54" t="s">
        <v>181</v>
      </c>
    </row>
    <row r="55" spans="2:2">
      <c r="B55" t="s">
        <v>181</v>
      </c>
    </row>
    <row r="56" spans="2:2">
      <c r="B56" t="s">
        <v>181</v>
      </c>
    </row>
    <row r="57" spans="2:2">
      <c r="B57" t="s">
        <v>181</v>
      </c>
    </row>
    <row r="58" spans="2:2">
      <c r="B58" t="s">
        <v>181</v>
      </c>
    </row>
    <row r="59" spans="2:2">
      <c r="B59" t="s">
        <v>181</v>
      </c>
    </row>
    <row r="60" spans="2:2">
      <c r="B60" t="s">
        <v>181</v>
      </c>
    </row>
    <row r="61" spans="2:2">
      <c r="B61" t="s">
        <v>181</v>
      </c>
    </row>
    <row r="62" spans="2:2">
      <c r="B62" t="s">
        <v>181</v>
      </c>
    </row>
    <row r="63" spans="2:2">
      <c r="B63" t="s">
        <v>181</v>
      </c>
    </row>
    <row r="64" spans="2:2">
      <c r="B64" t="s">
        <v>181</v>
      </c>
    </row>
    <row r="65" spans="2:2">
      <c r="B65" t="s">
        <v>181</v>
      </c>
    </row>
    <row r="66" spans="2:2">
      <c r="B66" t="s">
        <v>181</v>
      </c>
    </row>
    <row r="67" spans="2:2">
      <c r="B67" t="s">
        <v>181</v>
      </c>
    </row>
    <row r="68" spans="2:2">
      <c r="B68" t="s">
        <v>181</v>
      </c>
    </row>
    <row r="69" spans="2:2">
      <c r="B69" t="s">
        <v>181</v>
      </c>
    </row>
    <row r="70" spans="2:2">
      <c r="B70" t="s">
        <v>181</v>
      </c>
    </row>
    <row r="71" spans="2:10">
      <c r="B71" t="s">
        <v>181</v>
      </c>
      <c r="J71" s="68"/>
    </row>
    <row r="72" spans="2:2">
      <c r="B72" t="s">
        <v>181</v>
      </c>
    </row>
    <row r="73" spans="2:2">
      <c r="B73" t="s">
        <v>181</v>
      </c>
    </row>
    <row r="74" spans="2:3">
      <c r="B74" t="s">
        <v>181</v>
      </c>
      <c r="C74" t="str">
        <f>CONCATENATE("Declaro para os devidos fins que, conforme legislação tributária municipal, a base de cálculo deste tipo de obra corresponde à ",$R$5*100,"%, com a respectiva alíquota de ",$R$6*100,"%.")</f>
        <v>Declaro para os devidos fins que, conforme legislação tributária municipal, a base de cálculo deste tipo de obra corresponde à 0%, com a respectiva alíquota de 0%.</v>
      </c>
    </row>
    <row r="75" spans="2:2">
      <c r="B75" t="s">
        <v>181</v>
      </c>
    </row>
    <row r="76" spans="2:3">
      <c r="B76" t="s">
        <v>181</v>
      </c>
      <c r="C76" t="e">
        <f>CONCATENATE("Declaro para os devidos fins que o regime de Contribuição Previdenciária sobre a Receita Bruta adotado para elaboração do orçamento foi ",IF(desoneracao="Sim","COM","SEM")," Desoneração, e que esta é a alternativa mais adequada para a Administração Pública.")</f>
        <v>#NAME?</v>
      </c>
    </row>
    <row r="77" spans="2:2">
      <c r="B77" t="s">
        <v>181</v>
      </c>
    </row>
    <row r="78" spans="2:3">
      <c r="B78" t="s">
        <v>181</v>
      </c>
      <c r="C78" t="s">
        <v>176</v>
      </c>
    </row>
    <row r="79" spans="2:2">
      <c r="B79" t="s">
        <v>181</v>
      </c>
    </row>
    <row r="80" spans="2:2">
      <c r="B80" t="s">
        <v>181</v>
      </c>
    </row>
    <row r="81" spans="2:9">
      <c r="B81" t="s">
        <v>181</v>
      </c>
      <c r="C81" t="e">
        <f>import_município</f>
        <v>#NAME?</v>
      </c>
      <c r="I81" t="s">
        <v>182</v>
      </c>
    </row>
    <row r="82" spans="2:9">
      <c r="B82" t="s">
        <v>181</v>
      </c>
      <c r="C82" t="s">
        <v>137</v>
      </c>
      <c r="I82" t="s">
        <v>138</v>
      </c>
    </row>
    <row r="83" spans="2:2">
      <c r="B83" t="s">
        <v>181</v>
      </c>
    </row>
    <row r="84" spans="2:2">
      <c r="B84" t="s">
        <v>181</v>
      </c>
    </row>
    <row r="85" spans="2:3">
      <c r="B85" t="s">
        <v>181</v>
      </c>
      <c r="C85" t="s">
        <v>139</v>
      </c>
    </row>
    <row r="86" spans="2:3">
      <c r="B86" t="s">
        <v>181</v>
      </c>
      <c r="C86" t="s">
        <v>183</v>
      </c>
    </row>
    <row r="87" spans="2:3">
      <c r="B87" t="s">
        <v>181</v>
      </c>
      <c r="C87" t="s">
        <v>184</v>
      </c>
    </row>
    <row r="88" spans="2:3">
      <c r="B88" t="s">
        <v>181</v>
      </c>
      <c r="C88" t="s">
        <v>185</v>
      </c>
    </row>
    <row r="89" spans="2:2">
      <c r="B89" t="s">
        <v>181</v>
      </c>
    </row>
    <row r="90" spans="2:3">
      <c r="B90" t="s">
        <v>181</v>
      </c>
      <c r="C90" t="s">
        <v>8</v>
      </c>
    </row>
    <row r="91" spans="2:2">
      <c r="B91" t="s">
        <v>181</v>
      </c>
    </row>
    <row r="92" spans="2:3">
      <c r="B92" t="s">
        <v>181</v>
      </c>
      <c r="C92" t="s">
        <v>147</v>
      </c>
    </row>
    <row r="93" spans="2:3">
      <c r="B93" t="s">
        <v>181</v>
      </c>
      <c r="C93" t="s">
        <v>186</v>
      </c>
    </row>
    <row r="94" spans="2:2">
      <c r="B94" t="s">
        <v>181</v>
      </c>
    </row>
    <row r="95" spans="2:19">
      <c r="B95" t="s">
        <v>181</v>
      </c>
      <c r="C95" t="s">
        <v>149</v>
      </c>
      <c r="K95" t="s">
        <v>150</v>
      </c>
      <c r="L95" t="s">
        <v>151</v>
      </c>
      <c r="N95" t="s">
        <v>187</v>
      </c>
      <c r="Q95" t="s">
        <v>188</v>
      </c>
      <c r="R95" t="s">
        <v>189</v>
      </c>
      <c r="S95" t="s">
        <v>190</v>
      </c>
    </row>
    <row r="96" spans="2:2">
      <c r="B96" t="s">
        <v>181</v>
      </c>
    </row>
    <row r="97" spans="2:19">
      <c r="B97" t="s">
        <v>181</v>
      </c>
      <c r="C97" t="s">
        <v>152</v>
      </c>
      <c r="K97" t="s">
        <v>153</v>
      </c>
      <c r="N97" t="s">
        <v>191</v>
      </c>
      <c r="Q97" t="e">
        <f>VLOOKUP(CONCATENATE(C93,"-",K97),$C$5:$G$132,3,0)</f>
        <v>#N/A</v>
      </c>
      <c r="R97" t="e">
        <f>VLOOKUP(CONCATENATE(C93,"-",K97),$C$5:$G$132,4,0)</f>
        <v>#N/A</v>
      </c>
      <c r="S97" t="e">
        <f>VLOOKUP(CONCATENATE(C93,"-",K97),$C$5:$G$132,5,0)</f>
        <v>#N/A</v>
      </c>
    </row>
    <row r="98" spans="2:19">
      <c r="B98" t="s">
        <v>181</v>
      </c>
      <c r="C98" t="s">
        <v>154</v>
      </c>
      <c r="K98" t="s">
        <v>155</v>
      </c>
      <c r="N98" t="s">
        <v>191</v>
      </c>
      <c r="Q98" t="e">
        <f>VLOOKUP(CONCATENATE(C93,"-",K98),$C$5:$G$132,3,0)</f>
        <v>#N/A</v>
      </c>
      <c r="R98" t="e">
        <f>VLOOKUP(CONCATENATE(C93,"-",K98),$C$5:$G$132,4,0)</f>
        <v>#N/A</v>
      </c>
      <c r="S98" t="e">
        <f>VLOOKUP(CONCATENATE(C93,"-",K98),$C$5:$G$132,5,0)</f>
        <v>#N/A</v>
      </c>
    </row>
    <row r="99" spans="2:19">
      <c r="B99" t="s">
        <v>181</v>
      </c>
      <c r="C99" t="s">
        <v>156</v>
      </c>
      <c r="K99" t="s">
        <v>157</v>
      </c>
      <c r="N99" t="s">
        <v>191</v>
      </c>
      <c r="Q99" t="e">
        <f>VLOOKUP(CONCATENATE(C93,"-",K99),$C$5:$G$132,3,0)</f>
        <v>#N/A</v>
      </c>
      <c r="R99" t="e">
        <f>VLOOKUP(CONCATENATE(C93,"-",K99),$C$5:$G$132,4,0)</f>
        <v>#N/A</v>
      </c>
      <c r="S99" t="e">
        <f>VLOOKUP(CONCATENATE(C93,"-",K99),$C$5:$G$132,5,0)</f>
        <v>#N/A</v>
      </c>
    </row>
    <row r="100" spans="2:19">
      <c r="B100" t="s">
        <v>181</v>
      </c>
      <c r="C100" t="s">
        <v>158</v>
      </c>
      <c r="K100" t="s">
        <v>159</v>
      </c>
      <c r="N100" t="s">
        <v>191</v>
      </c>
      <c r="Q100" t="e">
        <f>VLOOKUP(CONCATENATE(C93,"-",K100),$C$5:$G$132,3,0)</f>
        <v>#N/A</v>
      </c>
      <c r="R100" t="e">
        <f>VLOOKUP(CONCATENATE(C93,"-",K100),$C$5:$G$132,4,0)</f>
        <v>#N/A</v>
      </c>
      <c r="S100" t="e">
        <f>VLOOKUP(CONCATENATE(C93,"-",K100),$C$5:$G$132,5,0)</f>
        <v>#N/A</v>
      </c>
    </row>
    <row r="101" spans="2:19">
      <c r="B101" t="s">
        <v>181</v>
      </c>
      <c r="C101" t="s">
        <v>160</v>
      </c>
      <c r="K101" t="s">
        <v>161</v>
      </c>
      <c r="N101" t="s">
        <v>191</v>
      </c>
      <c r="Q101" t="e">
        <f>VLOOKUP(CONCATENATE(C93,"-",K101),$C$5:$G$132,3,0)</f>
        <v>#N/A</v>
      </c>
      <c r="R101" t="e">
        <f>VLOOKUP(CONCATENATE(C93,"-",K101),$C$5:$G$132,4,0)</f>
        <v>#N/A</v>
      </c>
      <c r="S101" t="e">
        <f>VLOOKUP(CONCATENATE(C93,"-",K101),$C$5:$G$132,5,0)</f>
        <v>#N/A</v>
      </c>
    </row>
    <row r="102" spans="2:19">
      <c r="B102" t="s">
        <v>181</v>
      </c>
      <c r="C102" t="s">
        <v>162</v>
      </c>
      <c r="K102" t="s">
        <v>163</v>
      </c>
      <c r="N102" t="s">
        <v>191</v>
      </c>
      <c r="Q102">
        <v>0.0365</v>
      </c>
      <c r="R102">
        <v>0.0365</v>
      </c>
      <c r="S102">
        <v>0.0365</v>
      </c>
    </row>
    <row r="103" spans="2:19">
      <c r="B103" t="s">
        <v>181</v>
      </c>
      <c r="C103" t="s">
        <v>164</v>
      </c>
      <c r="K103" t="s">
        <v>165</v>
      </c>
      <c r="L103">
        <v>0</v>
      </c>
      <c r="N103" t="s">
        <v>191</v>
      </c>
      <c r="Q103">
        <v>0</v>
      </c>
      <c r="R103">
        <v>0.025</v>
      </c>
      <c r="S103">
        <v>0.05</v>
      </c>
    </row>
    <row r="104" spans="2:19">
      <c r="B104" t="s">
        <v>181</v>
      </c>
      <c r="C104" t="s">
        <v>166</v>
      </c>
      <c r="K104" t="s">
        <v>167</v>
      </c>
      <c r="L104">
        <v>0</v>
      </c>
      <c r="N104" t="s">
        <v>191</v>
      </c>
      <c r="Q104">
        <v>0</v>
      </c>
      <c r="R104">
        <v>0.045</v>
      </c>
      <c r="S104">
        <v>0.045</v>
      </c>
    </row>
    <row r="105" spans="2:19">
      <c r="B105" t="s">
        <v>181</v>
      </c>
      <c r="C105" t="s">
        <v>168</v>
      </c>
      <c r="K105" t="s">
        <v>169</v>
      </c>
      <c r="L105">
        <v>0</v>
      </c>
      <c r="N105" t="str">
        <f>IF(OR($J$12=$A$142,$J$12=$A$141,AND(L105&gt;=Q105,L105&lt;=S105)),"OK","FORA DO INTERVALO")</f>
        <v>OK</v>
      </c>
      <c r="Q105">
        <f>IF($J93=$A$141,0,VLOOKUP(CONCATENATE($J93,"-",$R105),$C$5:$G$132,3,0))</f>
        <v>0</v>
      </c>
      <c r="R105">
        <f>IF($J93=$A$141,0,VLOOKUP(CONCATENATE($J93,"-",$R105),$C$5:$G$132,4,0))</f>
        <v>0</v>
      </c>
      <c r="S105">
        <f>IF($J93=$A$141,0,VLOOKUP(CONCATENATE($J93,"-",$R105),$C$5:$G$132,5,0))</f>
        <v>0</v>
      </c>
    </row>
    <row r="106" spans="2:12">
      <c r="B106" t="s">
        <v>181</v>
      </c>
      <c r="C106" t="s">
        <v>192</v>
      </c>
      <c r="K106" t="s">
        <v>193</v>
      </c>
      <c r="L106">
        <v>0</v>
      </c>
    </row>
    <row r="107" spans="2:2">
      <c r="B107" t="s">
        <v>181</v>
      </c>
    </row>
    <row r="108" spans="2:4">
      <c r="B108" t="s">
        <v>181</v>
      </c>
      <c r="C108" t="str">
        <f>IF(N105&lt;&gt;"ok","X","")</f>
        <v/>
      </c>
      <c r="D108" t="str">
        <f>IF(N105&lt;&gt;"ok","Anexo: Relatório Técnico Circunstanciado justificando a adoção do percentual de cada parcela do BDI.","")</f>
        <v/>
      </c>
    </row>
    <row r="109" spans="2:2">
      <c r="B109" t="s">
        <v>181</v>
      </c>
    </row>
    <row r="110" spans="2:3">
      <c r="B110" t="s">
        <v>181</v>
      </c>
      <c r="C110" t="s">
        <v>170</v>
      </c>
    </row>
    <row r="111" spans="2:10">
      <c r="B111" t="s">
        <v>181</v>
      </c>
      <c r="F111" t="s">
        <v>171</v>
      </c>
      <c r="G111" t="str">
        <f>IF($J93=$A$142,"(1+K1+K2)*(1+K3)","(1+AC + S + R + G)*(1 + DF)*(1+L)")</f>
        <v>(1+K1+K2)*(1+K3)</v>
      </c>
      <c r="J111" s="68" t="s">
        <v>172</v>
      </c>
    </row>
    <row r="112" spans="2:7">
      <c r="B112" t="s">
        <v>181</v>
      </c>
      <c r="G112" t="s">
        <v>173</v>
      </c>
    </row>
    <row r="113" spans="2:2">
      <c r="B113" t="s">
        <v>181</v>
      </c>
    </row>
    <row r="114" spans="2:3">
      <c r="B114" t="s">
        <v>181</v>
      </c>
      <c r="C114" t="str">
        <f>CONCATENATE("Declaro para os devidos fins que, conforme legislação tributária municipal, a base de cálculo deste tipo de obra corresponde à ",$R$5*100,"%, com a respectiva alíquota de ",$R$6*100,"%.")</f>
        <v>Declaro para os devidos fins que, conforme legislação tributária municipal, a base de cálculo deste tipo de obra corresponde à 0%, com a respectiva alíquota de 0%.</v>
      </c>
    </row>
    <row r="115" spans="2:2">
      <c r="B115" t="s">
        <v>181</v>
      </c>
    </row>
    <row r="116" spans="2:3">
      <c r="B116" t="s">
        <v>181</v>
      </c>
      <c r="C116" t="e">
        <f>CONCATENATE("Declaro para os devidos fins que o regime de Contribuição Previdenciária sobre a Receita Bruta adotado para elaboração do orçamento foi ",IF(desoneracao="Sim","COM","SEM")," Desoneração, e que esta é a alternativa mais adequada para a Administração Pública.")</f>
        <v>#NAME?</v>
      </c>
    </row>
    <row r="117" spans="2:2">
      <c r="B117" t="s">
        <v>181</v>
      </c>
    </row>
    <row r="118" spans="2:3">
      <c r="B118" t="s">
        <v>181</v>
      </c>
      <c r="C118" t="s">
        <v>176</v>
      </c>
    </row>
    <row r="119" spans="2:2">
      <c r="B119" t="s">
        <v>181</v>
      </c>
    </row>
    <row r="120" spans="2:2">
      <c r="B120" t="s">
        <v>181</v>
      </c>
    </row>
    <row r="121" spans="2:9">
      <c r="B121" t="s">
        <v>181</v>
      </c>
      <c r="C121" t="e">
        <f>import_município</f>
        <v>#NAME?</v>
      </c>
      <c r="I121" t="s">
        <v>182</v>
      </c>
    </row>
    <row r="122" spans="2:9">
      <c r="B122" t="s">
        <v>181</v>
      </c>
      <c r="C122" t="s">
        <v>137</v>
      </c>
      <c r="I122" t="s">
        <v>138</v>
      </c>
    </row>
    <row r="123" spans="2:2">
      <c r="B123" t="s">
        <v>181</v>
      </c>
    </row>
    <row r="124" spans="2:2">
      <c r="B124" t="s">
        <v>181</v>
      </c>
    </row>
    <row r="125" spans="2:3">
      <c r="B125" t="s">
        <v>181</v>
      </c>
      <c r="C125" t="s">
        <v>139</v>
      </c>
    </row>
    <row r="126" spans="2:3">
      <c r="B126" t="s">
        <v>181</v>
      </c>
      <c r="C126" t="s">
        <v>183</v>
      </c>
    </row>
    <row r="127" spans="2:3">
      <c r="B127" t="s">
        <v>181</v>
      </c>
      <c r="C127" t="s">
        <v>184</v>
      </c>
    </row>
    <row r="128" spans="2:3">
      <c r="B128" t="s">
        <v>181</v>
      </c>
      <c r="C128" t="s">
        <v>185</v>
      </c>
    </row>
  </sheetData>
  <mergeCells count="22">
    <mergeCell ref="C3:L3"/>
    <mergeCell ref="K5:L5"/>
    <mergeCell ref="K6:L6"/>
    <mergeCell ref="C9:L9"/>
    <mergeCell ref="C16:J16"/>
    <mergeCell ref="C17:J17"/>
    <mergeCell ref="C18:J18"/>
    <mergeCell ref="C19:J19"/>
    <mergeCell ref="C20:J20"/>
    <mergeCell ref="C21:J21"/>
    <mergeCell ref="C22:J22"/>
    <mergeCell ref="C23:J23"/>
    <mergeCell ref="C24:J24"/>
    <mergeCell ref="C25:J25"/>
    <mergeCell ref="C29:L29"/>
    <mergeCell ref="C33:L33"/>
    <mergeCell ref="C39:L39"/>
    <mergeCell ref="C50:L50"/>
    <mergeCell ref="K14:K15"/>
    <mergeCell ref="L14:L15"/>
    <mergeCell ref="C35:L36"/>
    <mergeCell ref="C14:J15"/>
  </mergeCells>
  <pageMargins left="0.7875" right="0.7875" top="1.025" bottom="1.025" header="0.7875" footer="0.7875"/>
  <pageSetup paperSize="9" scale="95" firstPageNumber="0" orientation="portrait" useFirstPageNumber="1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3:K39"/>
  <sheetViews>
    <sheetView topLeftCell="A25" workbookViewId="0">
      <selection activeCell="N27" sqref="N27:N28"/>
    </sheetView>
  </sheetViews>
  <sheetFormatPr defaultColWidth="9" defaultRowHeight="12.75"/>
  <cols>
    <col min="3" max="3" width="17.4285714285714" customWidth="1"/>
    <col min="4" max="4" width="7.71428571428571" customWidth="1"/>
    <col min="5" max="5" width="9.57142857142857" customWidth="1"/>
    <col min="6" max="6" width="15.4285714285714" customWidth="1"/>
    <col min="7" max="7" width="14.1428571428571" customWidth="1"/>
    <col min="8" max="8" width="15.7142857142857" customWidth="1"/>
    <col min="9" max="11" width="15.4285714285714" customWidth="1"/>
  </cols>
  <sheetData>
    <row r="3" spans="2:11">
      <c r="B3" s="2" t="s">
        <v>194</v>
      </c>
      <c r="C3" s="2"/>
      <c r="D3" s="2"/>
      <c r="E3" s="2"/>
      <c r="F3" s="2"/>
      <c r="G3" s="2"/>
      <c r="H3" s="2"/>
      <c r="I3" s="2"/>
      <c r="J3" s="2"/>
      <c r="K3" s="2"/>
    </row>
    <row r="4" ht="13.5"/>
    <row r="5" spans="2:11">
      <c r="B5" s="3" t="s">
        <v>10</v>
      </c>
      <c r="C5" s="4" t="s">
        <v>195</v>
      </c>
      <c r="D5" s="5"/>
      <c r="E5" s="6"/>
      <c r="F5" s="7" t="s">
        <v>196</v>
      </c>
      <c r="G5" s="8" t="s">
        <v>197</v>
      </c>
      <c r="H5" s="8" t="s">
        <v>198</v>
      </c>
      <c r="I5" s="8" t="s">
        <v>199</v>
      </c>
      <c r="J5" s="8" t="s">
        <v>200</v>
      </c>
      <c r="K5" s="8" t="s">
        <v>201</v>
      </c>
    </row>
    <row r="6" ht="13.5" spans="2:11">
      <c r="B6" s="9"/>
      <c r="C6" s="10"/>
      <c r="D6" s="11"/>
      <c r="E6" s="12"/>
      <c r="F6" s="13"/>
      <c r="G6" s="14" t="s">
        <v>202</v>
      </c>
      <c r="H6" s="14" t="s">
        <v>202</v>
      </c>
      <c r="I6" s="14" t="s">
        <v>202</v>
      </c>
      <c r="J6" s="14" t="s">
        <v>202</v>
      </c>
      <c r="K6" s="14" t="s">
        <v>202</v>
      </c>
    </row>
    <row r="7" spans="2:11">
      <c r="B7" s="15" t="e">
        <f>#REF!</f>
        <v>#REF!</v>
      </c>
      <c r="C7" s="16" t="e">
        <f>#REF!</f>
        <v>#REF!</v>
      </c>
      <c r="D7" s="16"/>
      <c r="E7" s="16"/>
      <c r="F7" s="17"/>
      <c r="G7" s="18"/>
      <c r="H7" s="18"/>
      <c r="I7" s="18"/>
      <c r="J7" s="18"/>
      <c r="K7" s="18"/>
    </row>
    <row r="8" s="1" customFormat="1" ht="13.5" spans="2:11">
      <c r="B8" s="19"/>
      <c r="C8" s="20" t="s">
        <v>203</v>
      </c>
      <c r="D8" s="20"/>
      <c r="E8" s="20"/>
      <c r="F8" s="21"/>
      <c r="G8" s="22"/>
      <c r="H8" s="22"/>
      <c r="I8" s="22"/>
      <c r="J8" s="22"/>
      <c r="K8" s="22"/>
    </row>
    <row r="9" spans="2:11">
      <c r="B9" s="15" t="e">
        <f>#REF!</f>
        <v>#REF!</v>
      </c>
      <c r="C9" s="16" t="e">
        <f>#REF!</f>
        <v>#REF!</v>
      </c>
      <c r="D9" s="16"/>
      <c r="E9" s="16"/>
      <c r="F9" s="17"/>
      <c r="G9" s="18"/>
      <c r="H9" s="18"/>
      <c r="I9" s="18"/>
      <c r="J9" s="18"/>
      <c r="K9" s="18"/>
    </row>
    <row r="10" s="1" customFormat="1" ht="13.5" spans="2:11">
      <c r="B10" s="19"/>
      <c r="C10" s="20" t="s">
        <v>204</v>
      </c>
      <c r="D10" s="20"/>
      <c r="E10" s="20"/>
      <c r="F10" s="21"/>
      <c r="G10" s="22"/>
      <c r="H10" s="22"/>
      <c r="I10" s="22"/>
      <c r="J10" s="22"/>
      <c r="K10" s="22"/>
    </row>
    <row r="11" spans="2:11">
      <c r="B11" s="15" t="e">
        <f>#REF!</f>
        <v>#REF!</v>
      </c>
      <c r="C11" s="16" t="e">
        <f>#REF!</f>
        <v>#REF!</v>
      </c>
      <c r="D11" s="16"/>
      <c r="E11" s="16"/>
      <c r="F11" s="17"/>
      <c r="G11" s="18"/>
      <c r="H11" s="18"/>
      <c r="I11" s="18"/>
      <c r="J11" s="18"/>
      <c r="K11" s="18"/>
    </row>
    <row r="12" s="1" customFormat="1" ht="13.5" spans="2:11">
      <c r="B12" s="19"/>
      <c r="C12" s="20" t="s">
        <v>205</v>
      </c>
      <c r="D12" s="20"/>
      <c r="E12" s="20"/>
      <c r="F12" s="21"/>
      <c r="G12" s="22"/>
      <c r="H12" s="22"/>
      <c r="I12" s="22"/>
      <c r="J12" s="22"/>
      <c r="K12" s="22"/>
    </row>
    <row r="13" spans="2:11">
      <c r="B13" s="15" t="e">
        <f>#REF!</f>
        <v>#REF!</v>
      </c>
      <c r="C13" s="16" t="e">
        <f>#REF!</f>
        <v>#REF!</v>
      </c>
      <c r="D13" s="16"/>
      <c r="E13" s="16"/>
      <c r="F13" s="17"/>
      <c r="G13" s="18"/>
      <c r="H13" s="18"/>
      <c r="I13" s="18"/>
      <c r="J13" s="18"/>
      <c r="K13" s="18"/>
    </row>
    <row r="14" s="1" customFormat="1" ht="13.5" spans="2:11">
      <c r="B14" s="19"/>
      <c r="C14" s="20" t="s">
        <v>206</v>
      </c>
      <c r="D14" s="20"/>
      <c r="E14" s="20"/>
      <c r="F14" s="21"/>
      <c r="G14" s="22"/>
      <c r="H14" s="22"/>
      <c r="I14" s="22"/>
      <c r="J14" s="22"/>
      <c r="K14" s="22"/>
    </row>
    <row r="15" spans="2:11">
      <c r="B15" s="15" t="e">
        <f>#REF!</f>
        <v>#REF!</v>
      </c>
      <c r="C15" s="16" t="e">
        <f>#REF!</f>
        <v>#REF!</v>
      </c>
      <c r="D15" s="16"/>
      <c r="E15" s="16"/>
      <c r="F15" s="17"/>
      <c r="G15" s="18"/>
      <c r="H15" s="18"/>
      <c r="I15" s="18"/>
      <c r="J15" s="18"/>
      <c r="K15" s="18"/>
    </row>
    <row r="16" s="1" customFormat="1" ht="13.5" spans="2:11">
      <c r="B16" s="19"/>
      <c r="C16" s="20" t="s">
        <v>207</v>
      </c>
      <c r="D16" s="20"/>
      <c r="E16" s="20"/>
      <c r="F16" s="21"/>
      <c r="G16" s="22"/>
      <c r="H16" s="22"/>
      <c r="I16" s="22"/>
      <c r="J16" s="22"/>
      <c r="K16" s="22"/>
    </row>
    <row r="17" spans="2:11">
      <c r="B17" s="15" t="e">
        <f>#REF!</f>
        <v>#REF!</v>
      </c>
      <c r="C17" s="16" t="e">
        <f>#REF!</f>
        <v>#REF!</v>
      </c>
      <c r="D17" s="16"/>
      <c r="E17" s="16"/>
      <c r="F17" s="17"/>
      <c r="G17" s="18"/>
      <c r="H17" s="18"/>
      <c r="I17" s="18"/>
      <c r="J17" s="18"/>
      <c r="K17" s="18"/>
    </row>
    <row r="18" s="1" customFormat="1" ht="13.5" spans="2:11">
      <c r="B18" s="19"/>
      <c r="C18" s="20" t="s">
        <v>208</v>
      </c>
      <c r="D18" s="20"/>
      <c r="E18" s="20"/>
      <c r="F18" s="21"/>
      <c r="G18" s="22"/>
      <c r="H18" s="22"/>
      <c r="I18" s="22"/>
      <c r="J18" s="22"/>
      <c r="K18" s="22"/>
    </row>
    <row r="19" spans="2:11">
      <c r="B19" s="15" t="e">
        <f>#REF!</f>
        <v>#REF!</v>
      </c>
      <c r="C19" s="16" t="e">
        <f>#REF!</f>
        <v>#REF!</v>
      </c>
      <c r="D19" s="16"/>
      <c r="E19" s="16"/>
      <c r="F19" s="17"/>
      <c r="G19" s="18"/>
      <c r="H19" s="18"/>
      <c r="I19" s="18"/>
      <c r="J19" s="18"/>
      <c r="K19" s="18"/>
    </row>
    <row r="20" s="1" customFormat="1" ht="13.5" spans="2:11">
      <c r="B20" s="19"/>
      <c r="C20" s="20" t="s">
        <v>209</v>
      </c>
      <c r="D20" s="20"/>
      <c r="E20" s="20"/>
      <c r="F20" s="21"/>
      <c r="G20" s="22"/>
      <c r="H20" s="22"/>
      <c r="I20" s="22"/>
      <c r="J20" s="22"/>
      <c r="K20" s="22"/>
    </row>
    <row r="21" spans="2:11">
      <c r="B21" s="15" t="s">
        <v>210</v>
      </c>
      <c r="C21" s="16" t="e">
        <f>#REF!</f>
        <v>#REF!</v>
      </c>
      <c r="D21" s="16"/>
      <c r="E21" s="16"/>
      <c r="F21" s="17"/>
      <c r="G21" s="18"/>
      <c r="H21" s="18"/>
      <c r="I21" s="18"/>
      <c r="J21" s="18"/>
      <c r="K21" s="18"/>
    </row>
    <row r="22" s="1" customFormat="1" ht="13.5" spans="2:11">
      <c r="B22" s="19"/>
      <c r="C22" s="20" t="s">
        <v>211</v>
      </c>
      <c r="D22" s="20"/>
      <c r="E22" s="20"/>
      <c r="F22" s="21"/>
      <c r="G22" s="22"/>
      <c r="H22" s="22"/>
      <c r="I22" s="22"/>
      <c r="J22" s="22"/>
      <c r="K22" s="22"/>
    </row>
    <row r="23" spans="2:11">
      <c r="B23" s="23" t="s">
        <v>212</v>
      </c>
      <c r="C23" s="23"/>
      <c r="D23" s="23"/>
      <c r="E23" s="23"/>
      <c r="F23" s="24"/>
      <c r="G23" s="25"/>
      <c r="H23" s="25"/>
      <c r="I23" s="25"/>
      <c r="J23" s="25"/>
      <c r="K23" s="25"/>
    </row>
    <row r="24" spans="2:11">
      <c r="B24" s="26" t="s">
        <v>213</v>
      </c>
      <c r="C24" s="26"/>
      <c r="D24" s="26"/>
      <c r="E24" s="26"/>
      <c r="F24" s="27"/>
      <c r="G24" s="27"/>
      <c r="H24" s="27"/>
      <c r="I24" s="27"/>
      <c r="J24" s="27"/>
      <c r="K24" s="27"/>
    </row>
    <row r="25" spans="2:11">
      <c r="B25" s="26" t="s">
        <v>214</v>
      </c>
      <c r="C25" s="26"/>
      <c r="D25" s="26"/>
      <c r="E25" s="26"/>
      <c r="F25" s="27"/>
      <c r="G25" s="27"/>
      <c r="H25" s="27"/>
      <c r="I25" s="27"/>
      <c r="J25" s="27"/>
      <c r="K25" s="27"/>
    </row>
    <row r="30" spans="2:10">
      <c r="B30" s="28" t="s">
        <v>136</v>
      </c>
      <c r="C30" s="28"/>
      <c r="D30" s="28"/>
      <c r="E30" s="28"/>
      <c r="H30" s="28"/>
      <c r="I30" s="28"/>
      <c r="J30" s="28"/>
    </row>
    <row r="31" spans="2:8">
      <c r="B31" s="29" t="s">
        <v>137</v>
      </c>
      <c r="H31" s="29" t="s">
        <v>138</v>
      </c>
    </row>
    <row r="35" spans="2:5">
      <c r="B35" s="28"/>
      <c r="C35" s="28"/>
      <c r="D35" s="28"/>
      <c r="E35" s="28"/>
    </row>
    <row r="36" spans="2:2">
      <c r="B36" t="s">
        <v>139</v>
      </c>
    </row>
    <row r="37" spans="2:3">
      <c r="B37" s="29" t="s">
        <v>140</v>
      </c>
      <c r="C37" s="29"/>
    </row>
    <row r="38" spans="2:3">
      <c r="B38" s="29" t="s">
        <v>180</v>
      </c>
      <c r="C38" s="29"/>
    </row>
    <row r="39" spans="2:3">
      <c r="B39" s="29" t="s">
        <v>142</v>
      </c>
      <c r="C39" s="29"/>
    </row>
  </sheetData>
  <mergeCells count="31">
    <mergeCell ref="B3:K3"/>
    <mergeCell ref="C7:E7"/>
    <mergeCell ref="C8:E8"/>
    <mergeCell ref="C9:E9"/>
    <mergeCell ref="C10:E10"/>
    <mergeCell ref="C11:E11"/>
    <mergeCell ref="C12:E12"/>
    <mergeCell ref="C13:E13"/>
    <mergeCell ref="C14:E14"/>
    <mergeCell ref="C15:E15"/>
    <mergeCell ref="C16:E16"/>
    <mergeCell ref="C17:E17"/>
    <mergeCell ref="C18:E18"/>
    <mergeCell ref="C19:E19"/>
    <mergeCell ref="C20:E20"/>
    <mergeCell ref="C21:E21"/>
    <mergeCell ref="C22:E22"/>
    <mergeCell ref="B23:E23"/>
    <mergeCell ref="B24:E24"/>
    <mergeCell ref="B25:E25"/>
    <mergeCell ref="B5:B6"/>
    <mergeCell ref="B7:B8"/>
    <mergeCell ref="B9:B10"/>
    <mergeCell ref="B11:B12"/>
    <mergeCell ref="B13:B14"/>
    <mergeCell ref="B15:B16"/>
    <mergeCell ref="B17:B18"/>
    <mergeCell ref="B19:B20"/>
    <mergeCell ref="B21:B22"/>
    <mergeCell ref="F5:F6"/>
    <mergeCell ref="C5:E6"/>
  </mergeCells>
  <printOptions horizontalCentered="1"/>
  <pageMargins left="0.78740157480315" right="0.78740157480315" top="1.02362204724409" bottom="1.02362204724409" header="0.78740157480315" footer="0.78740157480315"/>
  <pageSetup paperSize="9" scale="97" firstPageNumber="0" orientation="landscape" useFirstPageNumber="1"/>
  <headerFooter>
    <oddHeader>&amp;C&amp;A</oddHeader>
    <oddFooter>&amp;CPágina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ORÇ EM BRANCO</vt:lpstr>
      <vt:lpstr>BDI EM BRANCO</vt:lpstr>
      <vt:lpstr>CRON EM BRANCO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</dc:creator>
  <cp:lastModifiedBy>alexa</cp:lastModifiedBy>
  <cp:revision>0</cp:revision>
  <dcterms:created xsi:type="dcterms:W3CDTF">2022-03-30T14:12:00Z</dcterms:created>
  <cp:lastPrinted>2024-04-26T14:24:00Z</cp:lastPrinted>
  <dcterms:modified xsi:type="dcterms:W3CDTF">2024-10-10T11:58:27Z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0E6DCA676C754447A5C791F7017A2B41_12</vt:lpwstr>
  </property>
  <property fmtid="{D5CDD505-2E9C-101B-9397-08002B2CF9AE}" pid="3" name="KSOProductBuildVer">
    <vt:lpwstr>1046-12.2.0.18283</vt:lpwstr>
  </property>
</Properties>
</file>